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defaultThemeVersion="166925"/>
  <mc:AlternateContent xmlns:mc="http://schemas.openxmlformats.org/markup-compatibility/2006">
    <mc:Choice Requires="x15">
      <x15ac:absPath xmlns:x15ac="http://schemas.microsoft.com/office/spreadsheetml/2010/11/ac" url="https://commissiemer.sharepoint.com/sites/KLP-Team/Gedeelde documenten/A - ESIA Mapping/DEF versies/ENG/"/>
    </mc:Choice>
  </mc:AlternateContent>
  <xr:revisionPtr revIDLastSave="14" documentId="8_{860DC341-22DD-487C-AEFA-D0682310BA35}" xr6:coauthVersionLast="47" xr6:coauthVersionMax="47" xr10:uidLastSave="{35BD9D39-2BE9-40C2-906B-C28DA3E72B76}"/>
  <bookViews>
    <workbookView xWindow="-120" yWindow="-120" windowWidth="51840" windowHeight="21240" firstSheet="1" activeTab="2" xr2:uid="{00000000-000D-0000-FFFF-FFFF00000000}"/>
  </bookViews>
  <sheets>
    <sheet name="WELCOME" sheetId="12" r:id="rId1"/>
    <sheet name="Quick scan" sheetId="1" r:id="rId2"/>
    <sheet name="Detailed scan" sheetId="2" r:id="rId3"/>
    <sheet name="Dashboard" sheetId="5" r:id="rId4"/>
    <sheet name="Tables with scores" sheetId="4" r:id="rId5"/>
  </sheets>
  <definedNames>
    <definedName name="_xlnm._FilterDatabase" localSheetId="2" hidden="1">'Detailed scan'!$B$3:$G$23</definedName>
    <definedName name="detscan1">'Detailed scan'!$B$6:$B$13</definedName>
    <definedName name="detscan16">'Detailed scan'!$B$304:$F$309</definedName>
    <definedName name="detscan17">'Detailed scan'!$B$327:$F$333</definedName>
    <definedName name="detscan18">'Detailed scan'!$B$334:$F$345</definedName>
    <definedName name="detscan19">'Detailed scan'!$B$347:$F$353</definedName>
    <definedName name="detscan20">'Detailed scan'!$B$354:$F$360</definedName>
    <definedName name="detscan21">'Detailed scan'!$B$361:$F$368</definedName>
    <definedName name="detscan22">'Detailed scan'!$B$369:$F$374</definedName>
    <definedName name="detscan23">'Detailed scan'!$B$381:$B$389</definedName>
    <definedName name="detscan24">'Detailed scan'!$B$439:$B$449</definedName>
    <definedName name="Detscan25">'Detailed scan'!$B$458</definedName>
    <definedName name="detscan26">'Detailed scan'!$B$409:$B$418</definedName>
    <definedName name="detscan27">'Detailed scan'!$B$422:$B$433</definedName>
    <definedName name="detscan28">'Detailed scan'!#REF!</definedName>
    <definedName name="detscan29">'Detailed scan'!$B$469:$F$472</definedName>
    <definedName name="detscan30">'Detailed scan'!$B$474:$F$477</definedName>
    <definedName name="detscan31">'Detailed scan'!$B$479:$F$480</definedName>
    <definedName name="detscan32">'Detailed scan'!$B$482:$F$484</definedName>
    <definedName name="detscan33">'Detailed scan'!$B$491:$F$493</definedName>
    <definedName name="detscan34">'Detailed scan'!$B$495:$F$502</definedName>
    <definedName name="detscan35">'Detailed scan'!$B$505:$F$507</definedName>
    <definedName name="detscan36">'Detailed scan'!$B$510</definedName>
    <definedName name="detscan37">'Detailed scan'!$B$512:$F$514</definedName>
    <definedName name="detscan38">'Detailed scan'!$B$517</definedName>
    <definedName name="detscandecmakingacc">'Detailed scan'!$B$154:$F$164</definedName>
    <definedName name="detscaneaprofs">'Detailed scan'!$B$244:$F$251</definedName>
    <definedName name="detscaneaprofsprocess">'Detailed scan'!$B$244:$F$251</definedName>
    <definedName name="detscanesmp">'Detailed scan'!$B$99:$G$111</definedName>
    <definedName name="detscanfollowup">'Detailed scan'!$B$173:$F$186</definedName>
    <definedName name="detscanimpass">'Detailed scan'!$B$49:$F$61</definedName>
    <definedName name="detscanprofsprocess">'Detailed scan'!$B$244:$F$251</definedName>
    <definedName name="detscanprofsreviewers">'Detailed scan'!$B$260:$F$267</definedName>
    <definedName name="detscanreview">'Detailed scan'!$B$118:$G$128</definedName>
    <definedName name="detscanscopreq">'Detailed scan'!$B$32:$F$41</definedName>
    <definedName name="detscanscrenreq">'Detailed scan'!$B$5:$F$18</definedName>
    <definedName name="detscansectioni">'Detailed scan'!$B$4:$F$18</definedName>
    <definedName name="detscansectionii">'Detailed scan'!$B$303:$F$315</definedName>
    <definedName name="detscansectioniii">'Detailed scan'!$B$378:$F$392</definedName>
    <definedName name="detscansectioniv">'Detailed scan'!$B$461:$F$468</definedName>
    <definedName name="detscansectionv">'Detailed scan'!$B$491:$F$496</definedName>
    <definedName name="detscanss1.2">'Detailed scan'!$G$8:$G$18</definedName>
    <definedName name="detscanstakeholder">'Detailed scan'!$B$211:$F$219</definedName>
    <definedName name="detscanstartesia">'Detailed scan'!$B$25:$F$30</definedName>
    <definedName name="detscansubscores">'Detailed scan'!$G:$G</definedName>
    <definedName name="detscanthirdparty">'Detailed scan'!$B$143:$G$147</definedName>
    <definedName name="detscantimelines">'Detailed scan'!$B$274:$F$280</definedName>
    <definedName name="detscantransboundary">'Detailed scan'!$B$288:$F$294</definedName>
    <definedName name="detscanuserfirend">'Detailed scan'!$B$282:$F$286</definedName>
    <definedName name="quickscan12tm15">'Quick scan'!$B$19:$B$22</definedName>
    <definedName name="quickscan16tm18">'Quick scan'!$B$26:$B$28</definedName>
    <definedName name="quickscan18tm20">'Quick scan'!$B$28:$B$30</definedName>
    <definedName name="quickscan19tm22">'Quick scan'!$B$29:$B$32</definedName>
    <definedName name="quickscan2122">'Quick scan'!$B$31:$B$32</definedName>
    <definedName name="quickscan23tm25">'Quick scan'!$B$36:$B$40</definedName>
    <definedName name="quickscan26tm28">'Quick scan'!$B$37:$B$41</definedName>
    <definedName name="quickscan36tm38">'Quick scan'!$B$55:$B$57</definedName>
    <definedName name="quickscan4tm7">'Quick scan'!$B$10:$B$13</definedName>
    <definedName name="quickscan8tm11">'Quick scan'!$B$14:$B$18</definedName>
    <definedName name="quickscan9tm11">'Quick scan'!$B$15:$B$18</definedName>
    <definedName name="quickscansectioniii">'Quick scan'!$B$35:$D$39</definedName>
    <definedName name="quickscansetioniv">'Quick scan'!$B$44:$D$47</definedName>
    <definedName name="quicscan3132">'Quick scan'!$B$47:$D$48</definedName>
    <definedName name="quicscan3tm5">'Quick scan'!$B$9:$B$11</definedName>
    <definedName name="quicscan6tm8">'Quick scan'!$B$12:$B$14</definedName>
    <definedName name="quicscansectioni">'Quick scan'!$B$6:$D$8</definedName>
    <definedName name="quicscansectionii">'Quick scan'!$B$25:$D$27</definedName>
    <definedName name="quicscansectionv">'Quick scan'!$B$51:$D$53</definedName>
  </definedNames>
  <calcPr calcId="191028"/>
  <customWorkbookViews>
    <customWorkbookView name="dashboard" guid="{D36AF388-594D-4285-ACD1-63F5900AFE2F}" maximized="1" xWindow="-8" yWindow="-8" windowWidth="1936" windowHeight="1056" activeSheetId="5" showFormulaBar="0"/>
    <customWorkbookView name="welcome" guid="{B8FFE36C-1AA6-4011-9884-EC5EF4789FDD}" maximized="1" xWindow="-8" yWindow="-8" windowWidth="1936" windowHeight="1056" activeSheetId="12" showFormulaBar="0"/>
    <customWorkbookView name="stage 1" guid="{C78ED54E-E70D-4C91-8A5A-D693F7773E5D}" maximized="1" xWindow="-8" yWindow="-8" windowWidth="1936" windowHeight="1056" activeSheetId="1" showFormulaBar="0"/>
    <customWorkbookView name="stage 2" guid="{6C4B75E6-532F-46F8-A0AF-40E86E00B304}" maximized="1" xWindow="-8" yWindow="-8" windowWidth="1936" windowHeight="1056" activeSheetId="2" showFormulaBar="0"/>
    <customWorkbookView name="Definitief" guid="{F5EC359D-815B-4CB2-B657-97E68A9E2A78}" includePrintSettings="0" maximized="1" xWindow="-8" yWindow="-8" windowWidth="1936" windowHeight="1056" activeSheetId="4"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2" l="1"/>
  <c r="F171" i="2"/>
  <c r="D41" i="1"/>
  <c r="L50" i="4"/>
  <c r="L49" i="4"/>
  <c r="L48" i="4"/>
  <c r="L46" i="4"/>
  <c r="L47" i="4"/>
  <c r="C26" i="4" l="1"/>
  <c r="F27" i="2" l="1"/>
  <c r="F420" i="2"/>
  <c r="F19" i="2" l="1"/>
  <c r="C43" i="4" l="1"/>
  <c r="F407" i="2"/>
  <c r="D36" i="4" s="1"/>
  <c r="F148" i="2"/>
  <c r="E13" i="4" s="1"/>
  <c r="C36" i="4"/>
  <c r="C39" i="4"/>
  <c r="C40" i="4"/>
  <c r="C37" i="4"/>
  <c r="C38" i="4"/>
  <c r="F163" i="2"/>
  <c r="E14" i="4" s="1"/>
  <c r="F191" i="2"/>
  <c r="E15" i="4" s="1"/>
  <c r="F515" i="2"/>
  <c r="D58" i="4" s="1"/>
  <c r="F508" i="2"/>
  <c r="D56" i="4" s="1"/>
  <c r="F504" i="2"/>
  <c r="D55" i="4" s="1"/>
  <c r="F437" i="2"/>
  <c r="D37" i="4"/>
  <c r="F456" i="2"/>
  <c r="D39" i="4" s="1"/>
  <c r="F375" i="2"/>
  <c r="D32" i="4" s="1"/>
  <c r="F368" i="2"/>
  <c r="D31" i="4" s="1"/>
  <c r="F360" i="2"/>
  <c r="D30" i="4" s="1"/>
  <c r="F353" i="2"/>
  <c r="D29" i="4" s="1"/>
  <c r="F333" i="2"/>
  <c r="D27" i="4" s="1"/>
  <c r="F326" i="2"/>
  <c r="D26" i="4" s="1"/>
  <c r="I26" i="4" s="1"/>
  <c r="F268" i="2"/>
  <c r="E18" i="4" s="1"/>
  <c r="F254" i="2"/>
  <c r="E17" i="4" s="1"/>
  <c r="F226" i="2"/>
  <c r="E16" i="4" s="1"/>
  <c r="F130" i="2"/>
  <c r="E12" i="4" s="1"/>
  <c r="F112" i="2"/>
  <c r="E11" i="4" s="1"/>
  <c r="F91" i="2"/>
  <c r="F41" i="2"/>
  <c r="E9" i="4" s="1"/>
  <c r="C49" i="4"/>
  <c r="C48" i="4"/>
  <c r="C47" i="4"/>
  <c r="C46" i="4"/>
  <c r="D49" i="1"/>
  <c r="C50" i="4" s="1"/>
  <c r="F486" i="2"/>
  <c r="D49" i="4" s="1"/>
  <c r="F481" i="2"/>
  <c r="D48" i="4" s="1"/>
  <c r="F478" i="2"/>
  <c r="D47" i="4" s="1"/>
  <c r="F473" i="2"/>
  <c r="D46" i="4" s="1"/>
  <c r="F518" i="2"/>
  <c r="D59" i="4" s="1"/>
  <c r="F511" i="2"/>
  <c r="D57" i="4" s="1"/>
  <c r="F494" i="2"/>
  <c r="D54" i="4" s="1"/>
  <c r="D58" i="1"/>
  <c r="C10" i="4"/>
  <c r="D10" i="4" s="1"/>
  <c r="C17" i="4"/>
  <c r="D17" i="4" s="1"/>
  <c r="D23" i="1"/>
  <c r="C22" i="4" s="1"/>
  <c r="D22" i="4" s="1"/>
  <c r="C58" i="4"/>
  <c r="F152" i="2"/>
  <c r="F13" i="4" s="1"/>
  <c r="C13" i="4"/>
  <c r="D13" i="4" s="1"/>
  <c r="F141" i="2"/>
  <c r="F12" i="4" s="1"/>
  <c r="C12" i="4"/>
  <c r="D12" i="4" s="1"/>
  <c r="H7" i="4"/>
  <c r="H8" i="4"/>
  <c r="H9" i="4"/>
  <c r="H10" i="4"/>
  <c r="H11" i="4"/>
  <c r="H12" i="4"/>
  <c r="H13" i="4"/>
  <c r="H14" i="4"/>
  <c r="H15" i="4"/>
  <c r="H16" i="4"/>
  <c r="H17" i="4"/>
  <c r="H18" i="4"/>
  <c r="H19" i="4"/>
  <c r="H20" i="4"/>
  <c r="H21" i="4"/>
  <c r="H22" i="4"/>
  <c r="D33" i="1"/>
  <c r="C33" i="4" s="1"/>
  <c r="C27" i="4"/>
  <c r="C32" i="4"/>
  <c r="C31" i="4"/>
  <c r="C30" i="4"/>
  <c r="C29" i="4"/>
  <c r="C28" i="4"/>
  <c r="C21" i="4"/>
  <c r="D21" i="4" s="1"/>
  <c r="F458" i="2"/>
  <c r="D40" i="4" s="1"/>
  <c r="F346" i="2"/>
  <c r="D28" i="4" s="1"/>
  <c r="F299" i="2"/>
  <c r="F21" i="4" s="1"/>
  <c r="F293" i="2"/>
  <c r="E21" i="4" s="1"/>
  <c r="F47" i="2"/>
  <c r="F9" i="4" s="1"/>
  <c r="C9" i="4"/>
  <c r="D9" i="4" s="1"/>
  <c r="F30" i="2"/>
  <c r="F8" i="4" s="1"/>
  <c r="C8" i="4"/>
  <c r="D8" i="4" s="1"/>
  <c r="E8" i="4"/>
  <c r="C59" i="4"/>
  <c r="C57" i="4"/>
  <c r="C56" i="4"/>
  <c r="C55" i="4"/>
  <c r="C54" i="4"/>
  <c r="F286" i="2"/>
  <c r="E20" i="4" s="1"/>
  <c r="C20" i="4"/>
  <c r="D20" i="4" s="1"/>
  <c r="F280" i="2"/>
  <c r="F19" i="4" s="1"/>
  <c r="C19" i="4"/>
  <c r="D19" i="4" s="1"/>
  <c r="F272" i="2"/>
  <c r="F18" i="4" s="1"/>
  <c r="C18" i="4"/>
  <c r="F258" i="2"/>
  <c r="F17" i="4" s="1"/>
  <c r="F242" i="2"/>
  <c r="F16" i="4" s="1"/>
  <c r="C16" i="4"/>
  <c r="D16" i="4" s="1"/>
  <c r="F209" i="2"/>
  <c r="F15" i="4" s="1"/>
  <c r="C15" i="4"/>
  <c r="D15" i="4" s="1"/>
  <c r="F14" i="4"/>
  <c r="C14" i="4"/>
  <c r="D14" i="4" s="1"/>
  <c r="F116" i="2"/>
  <c r="F11" i="4" s="1"/>
  <c r="C11" i="4"/>
  <c r="D11" i="4" s="1"/>
  <c r="F97" i="2"/>
  <c r="F10" i="4" s="1"/>
  <c r="C7" i="4"/>
  <c r="E7" i="4"/>
  <c r="D38" i="4" l="1"/>
  <c r="I38" i="4" s="1"/>
  <c r="F459" i="2"/>
  <c r="I12" i="4"/>
  <c r="I40" i="4"/>
  <c r="I37" i="4"/>
  <c r="I9" i="4"/>
  <c r="I56" i="4"/>
  <c r="I59" i="4"/>
  <c r="I31" i="4"/>
  <c r="I58" i="4"/>
  <c r="I21" i="4"/>
  <c r="J21" i="4"/>
  <c r="I20" i="4"/>
  <c r="E19" i="4"/>
  <c r="I19" i="4" s="1"/>
  <c r="F20" i="4"/>
  <c r="J20" i="4" s="1"/>
  <c r="F376" i="2"/>
  <c r="D33" i="4" s="1"/>
  <c r="I33" i="4" s="1"/>
  <c r="D43" i="4"/>
  <c r="I43" i="4" s="1"/>
  <c r="F487" i="2"/>
  <c r="D50" i="4" s="1"/>
  <c r="I50" i="4" s="1"/>
  <c r="F519" i="2"/>
  <c r="D60" i="4" s="1"/>
  <c r="I54" i="4"/>
  <c r="I29" i="4"/>
  <c r="I48" i="4"/>
  <c r="I55" i="4"/>
  <c r="I27" i="4"/>
  <c r="I57" i="4"/>
  <c r="I18" i="4"/>
  <c r="I17" i="4"/>
  <c r="J17" i="4"/>
  <c r="J16" i="4"/>
  <c r="I39" i="4"/>
  <c r="I32" i="4"/>
  <c r="I36" i="4"/>
  <c r="I46" i="4"/>
  <c r="I47" i="4"/>
  <c r="I49" i="4"/>
  <c r="J19" i="4"/>
  <c r="I28" i="4"/>
  <c r="J10" i="4"/>
  <c r="I30" i="4"/>
  <c r="I7" i="4"/>
  <c r="D7" i="4"/>
  <c r="I16" i="4"/>
  <c r="D18" i="4"/>
  <c r="J18" i="4" s="1"/>
  <c r="I15" i="4"/>
  <c r="J11" i="4"/>
  <c r="J8" i="4"/>
  <c r="I13" i="4"/>
  <c r="J14" i="4"/>
  <c r="J9" i="4"/>
  <c r="C60" i="4"/>
  <c r="I8" i="4"/>
  <c r="J15" i="4"/>
  <c r="J12" i="4"/>
  <c r="J13" i="4"/>
  <c r="I11" i="4"/>
  <c r="I14" i="4"/>
  <c r="F300" i="2"/>
  <c r="E22" i="4" s="1"/>
  <c r="I22" i="4" s="1"/>
  <c r="E10" i="4"/>
  <c r="I10" i="4" s="1"/>
  <c r="F301" i="2"/>
  <c r="F22" i="4" s="1"/>
  <c r="J22" i="4" s="1"/>
  <c r="F7" i="4"/>
  <c r="O8" i="4" l="1"/>
  <c r="O10" i="4" s="1"/>
  <c r="J7" i="4"/>
  <c r="I6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tc={93C087B6-0DB5-4F98-8FE0-5F5A9753529E}</author>
  </authors>
  <commentList>
    <comment ref="D41" authorId="0" shapeId="0" xr:uid="{93C087B6-0DB5-4F98-8FE0-5F5A9753529E}">
      <text>
        <t>[Opmerkingenthread]
U kunt deze opmerkingenthread lezen in uw versie van Excel. Eventuele wijzigingen aan de thread gaan echter verloren als het bestand wordt geopend in een nieuwere versie van Excel. Meer informatie: https://go.microsoft.com/fwlink/?linkid=870924
Opmerking:
    Note on scoring: Total score is divided by 3. If other agencies are added, please change formula and divide by 4 or 5 etc.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Hardon</author>
    <author>tc={A46C1F5A-06A3-4325-9E65-3C921DB2214E}</author>
  </authors>
  <commentList>
    <comment ref="G3" authorId="0" shapeId="0" xr:uid="{98C7D2C4-F0E3-4379-A3BE-FF64E316D6BE}">
      <text>
        <r>
          <rPr>
            <b/>
            <sz val="9"/>
            <color indexed="81"/>
            <rFont val="Tahoma"/>
            <family val="2"/>
          </rPr>
          <t>Anne Hardon:</t>
        </r>
        <r>
          <rPr>
            <sz val="9"/>
            <color indexed="81"/>
            <rFont val="Tahoma"/>
            <family val="2"/>
          </rPr>
          <t xml:space="preserve">
this colum may be hidden if facilitator prefers to do so.</t>
        </r>
      </text>
    </comment>
    <comment ref="G497" authorId="1" shapeId="0" xr:uid="{A46C1F5A-06A3-4325-9E65-3C921DB2214E}">
      <text>
        <t>[Opmerkingenthread]
U kunt deze opmerkingenthread lezen in uw versie van Excel. Eventuele wijzigingen aan de thread gaan echter verloren als het bestand wordt geopend in een nieuwere versie van Excel. Meer informatie: https://go.microsoft.com/fwlink/?linkid=870924
Opmerking:
    Graag even naar scores kijken ivm nieuwe rij 508.</t>
      </text>
    </comment>
  </commentList>
</comments>
</file>

<file path=xl/sharedStrings.xml><?xml version="1.0" encoding="utf-8"?>
<sst xmlns="http://schemas.openxmlformats.org/spreadsheetml/2006/main" count="893" uniqueCount="727">
  <si>
    <t xml:space="preserve">Question No. </t>
  </si>
  <si>
    <t>Quick Scan</t>
  </si>
  <si>
    <r>
      <rPr>
        <sz val="20"/>
        <color theme="0"/>
        <rFont val="Lucida Sans Unicode"/>
        <family val="2"/>
      </rPr>
      <t>Score</t>
    </r>
    <r>
      <rPr>
        <sz val="8"/>
        <color theme="0"/>
        <rFont val="Lucida Sans Unicode"/>
        <family val="2"/>
      </rPr>
      <t xml:space="preserve">
</t>
    </r>
    <r>
      <rPr>
        <sz val="10"/>
        <color theme="0"/>
        <rFont val="Lucida Sans Unicode"/>
        <family val="2"/>
      </rPr>
      <t>Fully = 100, Mostly = 75, 
OK = 50, Hardly = 25,
No = 0</t>
    </r>
  </si>
  <si>
    <t>SECTION I - ESIA PROCESS</t>
  </si>
  <si>
    <r>
      <rPr>
        <b/>
        <sz val="20"/>
        <rFont val="Lucida Sans Unicode"/>
        <family val="2"/>
      </rPr>
      <t>Screening</t>
    </r>
    <r>
      <rPr>
        <sz val="20"/>
        <rFont val="Lucida Sans Unicode"/>
        <family val="2"/>
      </rPr>
      <t xml:space="preserve">
Is there a screening mechanism that is effective in practice in ensuring that high risk projects are subjected to an ESIA and low risks projects are not?  </t>
    </r>
  </si>
  <si>
    <r>
      <rPr>
        <b/>
        <sz val="20"/>
        <rFont val="Lucida Sans Unicode"/>
        <family val="2"/>
      </rPr>
      <t>Start of the ESIA</t>
    </r>
    <r>
      <rPr>
        <sz val="20"/>
        <rFont val="Lucida Sans Unicode"/>
        <family val="2"/>
      </rPr>
      <t xml:space="preserve">
Is the commencement of the ESIA procedure announced in a manner accessible to all stakeholders?</t>
    </r>
  </si>
  <si>
    <r>
      <rPr>
        <b/>
        <sz val="20"/>
        <rFont val="Lucida Sans Unicode"/>
        <family val="2"/>
      </rPr>
      <t>Scoping</t>
    </r>
    <r>
      <rPr>
        <sz val="20"/>
        <rFont val="Lucida Sans Unicode"/>
        <family val="2"/>
      </rPr>
      <t xml:space="preserve">
Is there a scoping mechanism that is effective in practice in ensuring early identification of key issues, alternatives and stakeholders, and includes consultation? </t>
    </r>
  </si>
  <si>
    <r>
      <rPr>
        <b/>
        <sz val="20"/>
        <rFont val="Lucida Sans Unicode"/>
        <family val="2"/>
      </rPr>
      <t>Impact Assessment (incl. alternatives)</t>
    </r>
    <r>
      <rPr>
        <sz val="20"/>
        <rFont val="Lucida Sans Unicode"/>
        <family val="2"/>
      </rPr>
      <t xml:space="preserve">
Does the ESIA provide sufficient, quality information on environmental and social issues to enable informed decision-making?</t>
    </r>
  </si>
  <si>
    <r>
      <rPr>
        <b/>
        <sz val="20"/>
        <rFont val="Lucida Sans Unicode"/>
        <family val="2"/>
      </rPr>
      <t>ESMP</t>
    </r>
    <r>
      <rPr>
        <sz val="20"/>
        <rFont val="Lucida Sans Unicode"/>
        <family val="2"/>
      </rPr>
      <t xml:space="preserve">
Are the ESMPs actionable, practical and verifiable?</t>
    </r>
  </si>
  <si>
    <r>
      <rPr>
        <b/>
        <sz val="20"/>
        <rFont val="Lucida Sans Unicode"/>
        <family val="2"/>
      </rPr>
      <t>Review</t>
    </r>
    <r>
      <rPr>
        <sz val="20"/>
        <rFont val="Lucida Sans Unicode"/>
        <family val="2"/>
      </rPr>
      <t xml:space="preserve">
Is there an formal mechanism for reviewing ESIAs that is effective in practice in ensuring that the process and content is adequate for informed decision-making?</t>
    </r>
  </si>
  <si>
    <r>
      <rPr>
        <b/>
        <sz val="20"/>
        <rFont val="Lucida Sans Unicode"/>
        <family val="2"/>
      </rPr>
      <t xml:space="preserve">Third party review 
</t>
    </r>
    <r>
      <rPr>
        <sz val="20"/>
        <rFont val="Lucida Sans Unicode"/>
        <family val="2"/>
      </rPr>
      <t>Is there a mechanism for third party review that is effective in practice in ensuring that the ESIA is credible to all relevant stakeholders?</t>
    </r>
  </si>
  <si>
    <r>
      <rPr>
        <b/>
        <sz val="20"/>
        <rFont val="Lucida Sans Unicode"/>
        <family val="2"/>
      </rPr>
      <t xml:space="preserve">Decision making &amp; accountability </t>
    </r>
    <r>
      <rPr>
        <sz val="20"/>
        <rFont val="Lucida Sans Unicode"/>
        <family val="2"/>
      </rPr>
      <t xml:space="preserve">
Is the decision-making process regarding the permitting process (including the ESIA) robust?</t>
    </r>
  </si>
  <si>
    <r>
      <rPr>
        <b/>
        <sz val="20"/>
        <rFont val="Lucida Sans Unicode"/>
        <family val="2"/>
      </rPr>
      <t>Follow up</t>
    </r>
    <r>
      <rPr>
        <sz val="20"/>
        <rFont val="Lucida Sans Unicode"/>
        <family val="2"/>
      </rPr>
      <t xml:space="preserve">
Is there effective management of environmental and social issues in project implementation? </t>
    </r>
  </si>
  <si>
    <t>Cross-cutting issues in ESIA process</t>
  </si>
  <si>
    <t xml:space="preserve">Stakeholder engagement &amp; access to information 
Is there effective stakeholder engagement that ensures stakeholders have sufficient opportunity to influence ESIA processes and decisions? </t>
  </si>
  <si>
    <r>
      <rPr>
        <b/>
        <sz val="20"/>
        <rFont val="Lucida Sans Unicode"/>
        <family val="2"/>
      </rPr>
      <t>EA professionals</t>
    </r>
    <r>
      <rPr>
        <sz val="20"/>
        <rFont val="Lucida Sans Unicode"/>
        <family val="2"/>
      </rPr>
      <t xml:space="preserve">
Are ESIAs undertaken by appropriately qualified professionals with relevant experience? </t>
    </r>
  </si>
  <si>
    <r>
      <rPr>
        <b/>
        <sz val="20"/>
        <rFont val="Lucida Sans Unicode"/>
        <family val="2"/>
      </rPr>
      <t>EA professionals - reviewers</t>
    </r>
    <r>
      <rPr>
        <sz val="20"/>
        <rFont val="Lucida Sans Unicode"/>
        <family val="2"/>
      </rPr>
      <t xml:space="preserve">
Are ESIAs reviewed by appropriately qualified professionals with relevant experience? </t>
    </r>
  </si>
  <si>
    <r>
      <rPr>
        <b/>
        <sz val="20"/>
        <rFont val="Lucida Sans Unicode"/>
        <family val="2"/>
      </rPr>
      <t>Timelines</t>
    </r>
    <r>
      <rPr>
        <sz val="20"/>
        <rFont val="Lucida Sans Unicode"/>
        <family val="2"/>
      </rPr>
      <t xml:space="preserve">
Are the ESIA procedural timelines suitable?</t>
    </r>
  </si>
  <si>
    <r>
      <rPr>
        <b/>
        <sz val="20"/>
        <rFont val="Lucida Sans Unicode"/>
        <family val="2"/>
      </rPr>
      <t>User friendliness</t>
    </r>
    <r>
      <rPr>
        <sz val="20"/>
        <rFont val="Lucida Sans Unicode"/>
        <family val="2"/>
      </rPr>
      <t xml:space="preserve">
Are ESIA processes user friendly? </t>
    </r>
  </si>
  <si>
    <r>
      <rPr>
        <b/>
        <sz val="20"/>
        <rFont val="Lucida Sans Unicode"/>
        <family val="2"/>
      </rPr>
      <t>Transboundary ESIAs</t>
    </r>
    <r>
      <rPr>
        <sz val="20"/>
        <rFont val="Lucida Sans Unicode"/>
        <family val="2"/>
      </rPr>
      <t xml:space="preserve">
If a project has potential  transboundary impacts, are these considered, and are stakeholders in the affected country or countries engaged in the ESIA? </t>
    </r>
  </si>
  <si>
    <t>Total score ESIA Process</t>
  </si>
  <si>
    <t>SECTION II - ENABLING CONDITIONS</t>
  </si>
  <si>
    <t>Does the country have ESIA legislation that enables good practice?</t>
  </si>
  <si>
    <t>Are there adequate financial resources for ESIA administration?</t>
  </si>
  <si>
    <t>Is ESIA a well-known concept in the country?</t>
  </si>
  <si>
    <t>Is good quality ESIA education and professional training available in the country?</t>
  </si>
  <si>
    <t>Is there an effective helpdesk for ESIA? (Physical or online platform)</t>
  </si>
  <si>
    <t>Is there adequate monitoring of the effectiveness of the ESIA system in the country?</t>
  </si>
  <si>
    <t>Is a professional exchange platform established and operational?</t>
  </si>
  <si>
    <t>Total score Enabling conditions</t>
  </si>
  <si>
    <t>SECTION III - CAPACITIES</t>
  </si>
  <si>
    <t>Does the environment agency have the capacity to fulfill its mandate with regards to the ESIA process?</t>
  </si>
  <si>
    <t>Do the ESAPs (environmental and social assessment professionals) have the capacity to undertake ESIAs to the required standard?</t>
  </si>
  <si>
    <t>Do the NGOs/CBOs/civil society have the capacity to be meaningfully involved in ESIA processes?</t>
  </si>
  <si>
    <t>Do other governmental agencies (e.g. sector ministries) with a specific role in ESIA have the capacity to fulfill their tasks? </t>
  </si>
  <si>
    <t>Extra row if needed, for additional group with specific role in ESIA.</t>
  </si>
  <si>
    <t>Total score Capacities</t>
  </si>
  <si>
    <t>SECTION IV - ESIA PERFORMANCE</t>
  </si>
  <si>
    <r>
      <t xml:space="preserve">Are ESIAs effectively synchronised with the project life-cycle? 
</t>
    </r>
    <r>
      <rPr>
        <i/>
        <sz val="20"/>
        <rFont val="Lucida Sans Unicode"/>
        <family val="2"/>
      </rPr>
      <t>For example, do the ESIA start in time, not too early or too late.</t>
    </r>
  </si>
  <si>
    <t>Do ESIAs influence decision making?</t>
  </si>
  <si>
    <t>Do ESIAs influence outcomes on the ground?</t>
  </si>
  <si>
    <t xml:space="preserve">Do ESIAs lead to learning amongst stakeholders involved? </t>
  </si>
  <si>
    <t>Total score ESIA performance</t>
  </si>
  <si>
    <t>SECTION V - CONTEXT</t>
  </si>
  <si>
    <t>Are environmental and social norms and standards in place?</t>
  </si>
  <si>
    <t>Is the 'rule of law' sufficient for successful ESIA system implementation?</t>
  </si>
  <si>
    <t>Is there sufficient media coverage of environmental and social issues and ESIA?</t>
  </si>
  <si>
    <t>Do environmental and social issues feature prominently in the national discourse, for example in election campaigns?</t>
  </si>
  <si>
    <t>Is there a sufficient and accessible knowledge infrastructure for ESIA?</t>
  </si>
  <si>
    <t>Is ESIA practice free from corruption and political interference?</t>
  </si>
  <si>
    <t>Total score Context</t>
  </si>
  <si>
    <t>YOU HAVE REACHED THE END OF THE QUICK SCAN</t>
  </si>
  <si>
    <t>Question No.</t>
  </si>
  <si>
    <t>Detailed Scan</t>
  </si>
  <si>
    <t>How to score</t>
  </si>
  <si>
    <t>Max score</t>
  </si>
  <si>
    <t>Score</t>
  </si>
  <si>
    <t xml:space="preserve">Max sub-scores </t>
  </si>
  <si>
    <t xml:space="preserve">Sub-score </t>
  </si>
  <si>
    <t>Screening - requirements</t>
  </si>
  <si>
    <t>1.1</t>
  </si>
  <si>
    <r>
      <t xml:space="preserve">Is screening a legal requirement? 
If yes go to next question, otherwise </t>
    </r>
    <r>
      <rPr>
        <b/>
        <sz val="12"/>
        <color theme="1"/>
        <rFont val="Lucida Sans Unicode"/>
        <family val="2"/>
      </rPr>
      <t xml:space="preserve">skip to practice
</t>
    </r>
  </si>
  <si>
    <t>Yes = 40
No = 1</t>
  </si>
  <si>
    <t>1.2</t>
  </si>
  <si>
    <t>What is the quality of the screening step, in terms of requirements? Consider:</t>
  </si>
  <si>
    <t>o   Is it clear who is responsible for what?</t>
  </si>
  <si>
    <t xml:space="preserve">o   Is a starting document (or equivalent) required with sufficient information to enable screening?  </t>
  </si>
  <si>
    <t>o   Are there criteria for the screening decision: activity lists, thresholds, etc.?</t>
  </si>
  <si>
    <t>o   Are the criteria sufficient for clear and consistent screening decision-making?</t>
  </si>
  <si>
    <t>o   Are the criteria appropriate to be able to differentiate on the environmental and social risk? (i.e. identify high risk)</t>
  </si>
  <si>
    <t>o   Is there a specific provision against splitting project into subprojects a to avoid ESIA ("Salami tactics") into for example:</t>
  </si>
  <si>
    <t>§  Separated phases of a project;</t>
  </si>
  <si>
    <t>§  Disassociation of linked activities;</t>
  </si>
  <si>
    <t>§  Multiple smaller projects.</t>
  </si>
  <si>
    <t>o   Is there a requirement for consultation with other government agencies in screening? (such as the environmental inspectorate, health agency, etc) NB: Broader stakeholder engagement is addressed elsewhere.</t>
  </si>
  <si>
    <t>o   Must the final screening decision be justified? Be public? Be published?</t>
  </si>
  <si>
    <t>Screening - practice</t>
  </si>
  <si>
    <t>1.3</t>
  </si>
  <si>
    <r>
      <t>% of projects implemented that were incorrectly screened</t>
    </r>
    <r>
      <rPr>
        <b/>
        <sz val="12"/>
        <rFont val="Lucida Sans Unicode"/>
        <family val="2"/>
      </rPr>
      <t xml:space="preserve"> </t>
    </r>
    <r>
      <rPr>
        <sz val="12"/>
        <rFont val="Lucida Sans Unicode"/>
        <family val="2"/>
      </rPr>
      <t>for example should have been subjected to ESIA but were not; or underwent an ESIA where one was not needed.</t>
    </r>
  </si>
  <si>
    <t>0-20 = 50
20-40 = 40
40-60 = 30
60-80 = 20
80+ = 10</t>
  </si>
  <si>
    <t>1.4</t>
  </si>
  <si>
    <t>% of screening decisions where other government agencies were consulted on screening.</t>
  </si>
  <si>
    <t>0-20 = 10
20-40 = 20
40-60 = 30
60-80 = 40
80+ = 50</t>
  </si>
  <si>
    <t>Start of the ESIA - requirements</t>
  </si>
  <si>
    <t>2.1</t>
  </si>
  <si>
    <t xml:space="preserve">Is there a clear start to the ESIA procedure in the form of a public announcement (NB: this can be the published screening decision)? </t>
  </si>
  <si>
    <t>Yes = 100
No = 1</t>
  </si>
  <si>
    <t>Start of the ESIA - practice</t>
  </si>
  <si>
    <t>2.2.</t>
  </si>
  <si>
    <t>% of cases where the start of the ESIA was publicly notified</t>
  </si>
  <si>
    <t>0-20 = 20
20-40 = 40
40-60 = 60
60-80 = 80
80+ = 100</t>
  </si>
  <si>
    <t>Scoping – requirements</t>
  </si>
  <si>
    <t>3.1</t>
  </si>
  <si>
    <r>
      <t>Is scoping (or equivalent step) a formal step in the ESIA procedure? (Y/N) 
If yes go to next question,</t>
    </r>
    <r>
      <rPr>
        <b/>
        <sz val="12"/>
        <color theme="1"/>
        <rFont val="Lucida Sans Unicode"/>
        <family val="2"/>
      </rPr>
      <t xml:space="preserve"> otherwise skip to practice</t>
    </r>
    <r>
      <rPr>
        <sz val="12"/>
        <color theme="1"/>
        <rFont val="Lucida Sans Unicode"/>
        <family val="2"/>
      </rPr>
      <t xml:space="preserve">
</t>
    </r>
  </si>
  <si>
    <t>3.2</t>
  </si>
  <si>
    <t>What is the quality of the scoping step in terms of requirements?</t>
  </si>
  <si>
    <t xml:space="preserve">o   Is it clear who is responsible for what? </t>
  </si>
  <si>
    <t xml:space="preserve">o   Is there instruction in the regulation on how to undertake scoping (i.e. methods, such as checklists)? </t>
  </si>
  <si>
    <t>o   Do the scoping requirements include consultation with other government agencies? (such as the environmental inspectorate, health agency, etc) (NB: stakeholder engagement is addressed elsewhere.)</t>
  </si>
  <si>
    <t xml:space="preserve">o   Does it include a distinct and verifiable scoping result? Like a scoping document or a ToR? </t>
  </si>
  <si>
    <t xml:space="preserve">o   Is a quality check on this outcome required? How? </t>
  </si>
  <si>
    <t>o   Must the scoping conclusion (i.e. approved ToR) be justified? Be public? Be published?</t>
  </si>
  <si>
    <t>Scoping - practice</t>
  </si>
  <si>
    <t>3.3</t>
  </si>
  <si>
    <t>% of all ESIAs that were scoped</t>
  </si>
  <si>
    <t>0-20 = 5
20-40 = 10
40-60 = 15
60-80 = 20
80+ = 25</t>
  </si>
  <si>
    <t>3.4</t>
  </si>
  <si>
    <t>% of all ESIAs that included consultation of relevant government agencies in scoping</t>
  </si>
  <si>
    <t>3.5</t>
  </si>
  <si>
    <t>% of all ESIAs where the scoping conclusions were published</t>
  </si>
  <si>
    <t>3.6</t>
  </si>
  <si>
    <t>% of the ESIAs that were scoped well (led to early identification of key issues, alternatives and stakeholders)?</t>
  </si>
  <si>
    <t>Impact Assessment (incl. alternatives) - requirements</t>
  </si>
  <si>
    <t>4.1</t>
  </si>
  <si>
    <r>
      <t xml:space="preserve">Does the legislation clearly set out the </t>
    </r>
    <r>
      <rPr>
        <i/>
        <u/>
        <sz val="12"/>
        <rFont val="Lucida Sans Unicode"/>
        <family val="2"/>
      </rPr>
      <t>principles</t>
    </r>
    <r>
      <rPr>
        <sz val="12"/>
        <rFont val="Lucida Sans Unicode"/>
        <family val="2"/>
      </rPr>
      <t xml:space="preserve"> for good practice in impact assessment, for example:</t>
    </r>
  </si>
  <si>
    <t>o   Application of the mitigation hierarchy?
1) Anticipate &amp; avoid, 2) reduce &amp; minimise, 3) offset and compensate</t>
  </si>
  <si>
    <t>o The assessment will be proportional to the potential risks and impacts of the project</t>
  </si>
  <si>
    <t>o   Include any associated facilities, necessary offsite investment, suppliers? (Or only direct project activity)</t>
  </si>
  <si>
    <t>o  Include integrated assessment of all relevant direct, indirect and cumulative environmental and social risks and impacts throughout the project life cycle.</t>
  </si>
  <si>
    <t>o   Include both biophysical and social context &amp; impacts of the project? (NB: often depends on the definition of 'environment')</t>
  </si>
  <si>
    <t xml:space="preserve">o   Include land use and resettlement? </t>
  </si>
  <si>
    <t xml:space="preserve">o   Include labour conditions (child labour, right to join a union, fair pay, etc – not occupation health and safety)? </t>
  </si>
  <si>
    <t>o   Include indigenous/traditional knowledge</t>
  </si>
  <si>
    <t xml:space="preserve">o   Include whether impacts fall disproportionately on vulnerable or disadvantaged groups </t>
  </si>
  <si>
    <t>4.2</t>
  </si>
  <si>
    <r>
      <t xml:space="preserve">Does the legislation clearly set out a comprehensive list of </t>
    </r>
    <r>
      <rPr>
        <i/>
        <u/>
        <sz val="12"/>
        <rFont val="Lucida Sans Unicode"/>
        <family val="2"/>
      </rPr>
      <t>content</t>
    </r>
    <r>
      <rPr>
        <sz val="12"/>
        <rFont val="Lucida Sans Unicode"/>
        <family val="2"/>
      </rPr>
      <t xml:space="preserve"> requirements for the ESIA report, following good practice? For example </t>
    </r>
  </si>
  <si>
    <t>o   Summary</t>
  </si>
  <si>
    <t>o   Legal &amp; institutional framework (environmental and social requirements, project’s fit with the planning framework)</t>
  </si>
  <si>
    <t>o   Project description</t>
  </si>
  <si>
    <t>§  Project rationale/problem analysis</t>
  </si>
  <si>
    <t>§  Project description &amp; context</t>
  </si>
  <si>
    <t>§  Clear map showing location and affected area</t>
  </si>
  <si>
    <t>o   Baseline</t>
  </si>
  <si>
    <t xml:space="preserve">§  Including ‘business as usual’ or a reference scenario? </t>
  </si>
  <si>
    <t>o   Impacts (identification &amp; assessment, both negative and positive opportunities), including:</t>
  </si>
  <si>
    <t>§  People and communities, their health, safety and security.</t>
  </si>
  <si>
    <t xml:space="preserve">§  Indigenous peoples </t>
  </si>
  <si>
    <t>§  Accidents and disasters</t>
  </si>
  <si>
    <t>§  Occupational health and safety</t>
  </si>
  <si>
    <t>§  Gender</t>
  </si>
  <si>
    <t>§  Cultural heritage (includes tangible and intangible change, built environment and landscape)</t>
  </si>
  <si>
    <t xml:space="preserve">§  Resource efficiency </t>
  </si>
  <si>
    <t>§  Climate change (adaptation &amp; mitigation)</t>
  </si>
  <si>
    <t>§  Pollution</t>
  </si>
  <si>
    <t>§  Biodiversity/ecosystem services</t>
  </si>
  <si>
    <t>§  Transboundary</t>
  </si>
  <si>
    <t>o   Alternatives (design, technology, location and operation)</t>
  </si>
  <si>
    <t>o   Mitigation measures</t>
  </si>
  <si>
    <t>§  Residual effect after mitigation</t>
  </si>
  <si>
    <t xml:space="preserve">§  Feasibility, cost, capacity </t>
  </si>
  <si>
    <t>o   Gaps in knowledge and the implications of these gaps</t>
  </si>
  <si>
    <t>o   Appendices:</t>
  </si>
  <si>
    <t>§  Who contributed to the ESIA</t>
  </si>
  <si>
    <t>§  References used including ToR for the ESIA</t>
  </si>
  <si>
    <t>§  Associated reports</t>
  </si>
  <si>
    <t>o   Description of stakeholder engagement (such as records of meetings, etc). (NB: Broader stakeholder engagement is addressed elsewhere.)</t>
  </si>
  <si>
    <t>Impact Assessment (incl. alternatives) - Practice</t>
  </si>
  <si>
    <t>4.3</t>
  </si>
  <si>
    <t xml:space="preserve"> % of ESIAs that lived up to country requirements </t>
  </si>
  <si>
    <t>0-20 = 6
20-40 = 12
40-60 = 18
60-80 = 24
80+ = 30</t>
  </si>
  <si>
    <t>4.4</t>
  </si>
  <si>
    <t>% of ESIAs that lived up to good practice</t>
  </si>
  <si>
    <t>0-20 = 8
20-40 = 16
40-60 = 24
60-80 = 32
80+ = 40</t>
  </si>
  <si>
    <t>4.5</t>
  </si>
  <si>
    <t>% of ESIAs with a good balance between social and biophysical assessment</t>
  </si>
  <si>
    <t>0-20 = 4
20-40 = 8
40-60 = 12
60-80 = 16
80+ = 20</t>
  </si>
  <si>
    <t>4.6</t>
  </si>
  <si>
    <t>% of ESIAs with a clear link between the assessment and the proposed activity</t>
  </si>
  <si>
    <t>0-20 = 2
20-40 = 4
40-60 = 6
60-80 = 8
80+ = 10</t>
  </si>
  <si>
    <t>ESMP - requirements</t>
  </si>
  <si>
    <t>5.1</t>
  </si>
  <si>
    <t xml:space="preserve">o   Does the law require an ESMP? </t>
  </si>
  <si>
    <t>5.2</t>
  </si>
  <si>
    <t>o   Is the ESMP part of the ESIA, in that it is submitted with the ESIA (or as part of  the ESIA), made available for consultation at the same time, etc.?</t>
  </si>
  <si>
    <t>5.3</t>
  </si>
  <si>
    <r>
      <t xml:space="preserve">Does the legislation clearly set out a comprehensive list of </t>
    </r>
    <r>
      <rPr>
        <i/>
        <u/>
        <sz val="12"/>
        <rFont val="Lucida Sans Unicode"/>
        <family val="2"/>
      </rPr>
      <t>content</t>
    </r>
    <r>
      <rPr>
        <sz val="12"/>
        <rFont val="Lucida Sans Unicode"/>
        <family val="2"/>
      </rPr>
      <t xml:space="preserve"> requirements for the ESMP, following good practice? This could include for example:</t>
    </r>
  </si>
  <si>
    <t xml:space="preserve">o   Mitigation </t>
  </si>
  <si>
    <t>§  Clear and detailed description of measures  (setting out impact, mitigation measure, indicators, responsible persons, timeframe and budget)</t>
  </si>
  <si>
    <t>§  Consistency with other mitigation plans, including RAP, emergency plan, etc.</t>
  </si>
  <si>
    <t>o   Monitoring</t>
  </si>
  <si>
    <t>§  Clear &amp; detailed description of monitoring, including rationale, thresholds for action, who will monitor, frequency, locations, and methodology</t>
  </si>
  <si>
    <t>§  Reporting procedures</t>
  </si>
  <si>
    <t>o   Institutional &amp; capacity measures</t>
  </si>
  <si>
    <t>§  Capacities and institutional arrangements needed</t>
  </si>
  <si>
    <t xml:space="preserve">§  Actions needed to ensure the necessary capacity </t>
  </si>
  <si>
    <t>ESMP - practice</t>
  </si>
  <si>
    <t>5.4</t>
  </si>
  <si>
    <t>% of ESMPs that address the key issues of the ESIAs</t>
  </si>
  <si>
    <t>5.5</t>
  </si>
  <si>
    <t>% ESMPs that are actionable and verifiable</t>
  </si>
  <si>
    <t xml:space="preserve">0-20 = 10
20-40 = 20
40-60 = 30
60-80 = 40
80+ = 50
</t>
  </si>
  <si>
    <t>Review - requirements</t>
  </si>
  <si>
    <t>6.1</t>
  </si>
  <si>
    <r>
      <t xml:space="preserve">Does the law set the </t>
    </r>
    <r>
      <rPr>
        <b/>
        <i/>
        <u/>
        <sz val="12"/>
        <rFont val="Lucida Sans Unicode"/>
        <family val="2"/>
      </rPr>
      <t>requirements</t>
    </r>
    <r>
      <rPr>
        <sz val="12"/>
        <rFont val="Lucida Sans Unicode"/>
        <family val="2"/>
      </rPr>
      <t xml:space="preserve"> for government review, for example:</t>
    </r>
  </si>
  <si>
    <t>o   Is it clear who is responsible? For example, environmental agency, sectoral agency, intergovernmental panel, or independent body.</t>
  </si>
  <si>
    <t xml:space="preserve">o   Is there instruction in the regulation on how to undertake the review? (methods, criteria or checklist). </t>
  </si>
  <si>
    <t>o   Does the review process include a site visit?</t>
  </si>
  <si>
    <t xml:space="preserve">o   Do the review requirements include consultation with other government agencies? (such as the environmental inspectorate, health agency, line ministries, etc) </t>
  </si>
  <si>
    <t>o   Does the law require review of the EA process/procedure and content?</t>
  </si>
  <si>
    <t>o   Must the review address appropriateness and feasibility of ESMP?</t>
  </si>
  <si>
    <t>o   Can the ESIA be rejected if judged inadequate?</t>
  </si>
  <si>
    <r>
      <t>o   Can additional assessment work be required if the ESIA</t>
    </r>
    <r>
      <rPr>
        <sz val="12"/>
        <rFont val="Lucida Sans Unicode"/>
        <family val="2"/>
      </rPr>
      <t xml:space="preserve"> is judged in</t>
    </r>
    <r>
      <rPr>
        <sz val="12"/>
        <color theme="1"/>
        <rFont val="Lucida Sans Unicode"/>
        <family val="2"/>
      </rPr>
      <t>sufficient? </t>
    </r>
  </si>
  <si>
    <t xml:space="preserve">o   Does it include a distinct and verifiable review outcome? Like a review report? </t>
  </si>
  <si>
    <t>o   Must the review conclusions be justified? Be public? Be published?</t>
  </si>
  <si>
    <t>Review – practice</t>
  </si>
  <si>
    <t>6.2</t>
  </si>
  <si>
    <t>% of ESIAs that are reviewed according to country requirements</t>
  </si>
  <si>
    <t>6.3</t>
  </si>
  <si>
    <t>% of ESIAs where a site visit takes place during review</t>
  </si>
  <si>
    <t>6.4</t>
  </si>
  <si>
    <t>% of ESIAs where government agencies are consulted during review</t>
  </si>
  <si>
    <t>6.5</t>
  </si>
  <si>
    <t>% of ESIAs in which both process and content where reviewed</t>
  </si>
  <si>
    <t>6.6</t>
  </si>
  <si>
    <t>% of ESIAs where the ESMP is reviewed</t>
  </si>
  <si>
    <t>6.7</t>
  </si>
  <si>
    <t>% of ESIAs where reviewers formulated additional conditions</t>
  </si>
  <si>
    <t>6.8</t>
  </si>
  <si>
    <t>% of ESIAs where review conclusions were formally justified and published</t>
  </si>
  <si>
    <t>6.9</t>
  </si>
  <si>
    <t>% of ESIAs where review contributed to better ESIAs</t>
  </si>
  <si>
    <t>6.10</t>
  </si>
  <si>
    <t>% of ESIAs considered to be of sufficient quality</t>
  </si>
  <si>
    <t>Third party review - requirements</t>
  </si>
  <si>
    <t>7.1</t>
  </si>
  <si>
    <r>
      <t>Are there provision in the law for the environment agency to have the ESIA and EMP reports reviewed by an third party?</t>
    </r>
    <r>
      <rPr>
        <strike/>
        <sz val="12"/>
        <color rgb="FFFF0000"/>
        <rFont val="Lucida Sans Unicode"/>
        <family val="2"/>
      </rPr>
      <t xml:space="preserve"> </t>
    </r>
  </si>
  <si>
    <t>o   Requirement to mobilise expertise for this third party review (could be consultants, or a team of experts assembled for that purpose by the agency.)</t>
  </si>
  <si>
    <t xml:space="preserve">o   Assurances in place that there is no financial or hierarchical relationship that could influence the review outcomes. (Regardless of whether the third party is at government cost, or at the cost of the proponent)? </t>
  </si>
  <si>
    <t xml:space="preserve">o   Must the third party review conclusions be documented, public, published? </t>
  </si>
  <si>
    <t>Third party review - practice</t>
  </si>
  <si>
    <t>7.2</t>
  </si>
  <si>
    <t>% of ESIAs which are subjected to third party review</t>
  </si>
  <si>
    <t>7.3</t>
  </si>
  <si>
    <t>Are the independent review reports made public?</t>
  </si>
  <si>
    <t>Yes = 50
No = 0</t>
  </si>
  <si>
    <t>Decision making &amp; accountability - requirements</t>
  </si>
  <si>
    <t>8.1</t>
  </si>
  <si>
    <t>What is the quality of the requirements for the formal decision on the project? In deciding on quality, consider:</t>
  </si>
  <si>
    <t>o   Is it clear who is responsible for this decision (=project approval)?</t>
  </si>
  <si>
    <t>o   Are there criteria for this decision? (i.e. meeting environmental and social standards)</t>
  </si>
  <si>
    <t xml:space="preserve">o   Are these criteria sufficient for clear and consistent decision-making? </t>
  </si>
  <si>
    <t xml:space="preserve">o   Do the requirements include consultation with other governmental agencies on the formal decision? </t>
  </si>
  <si>
    <t xml:space="preserve">o   Must the decision be justified with reference to the ESIA? </t>
  </si>
  <si>
    <t>o  Is there a provision in the law that sets a time limit on the validity of the decision? i.e. the project must commence within a certain timeframe after decision-making, or the permit/licence will lapse.</t>
  </si>
  <si>
    <t>o   Must the decision be public/published?</t>
  </si>
  <si>
    <t>Decision making &amp; accountability - practice</t>
  </si>
  <si>
    <t>8.2</t>
  </si>
  <si>
    <t>% of ESIAs where the formal decision on the project was made as prescribed by regulation</t>
  </si>
  <si>
    <t>8.3</t>
  </si>
  <si>
    <t>% of ESIAs where other government agencies were consulted in decision-making</t>
  </si>
  <si>
    <t>8.4</t>
  </si>
  <si>
    <t>% of ESIAs where specific conditions for project implementation were specified in the decision</t>
  </si>
  <si>
    <t>8.5</t>
  </si>
  <si>
    <t>% of ESIAs where the formal decision was justified with reference to the ESIA</t>
  </si>
  <si>
    <t>8.6</t>
  </si>
  <si>
    <t>% of ESIAs where the formal decision was published</t>
  </si>
  <si>
    <t>8.7</t>
  </si>
  <si>
    <r>
      <t xml:space="preserve">% of project authorisations where the ESIA conclusions and recommendations were taken into consideration in the issuance of permits or licences by </t>
    </r>
    <r>
      <rPr>
        <u/>
        <sz val="12"/>
        <color theme="1"/>
        <rFont val="Lucida Sans Unicode"/>
        <family val="2"/>
      </rPr>
      <t>other</t>
    </r>
    <r>
      <rPr>
        <sz val="12"/>
        <color theme="1"/>
        <rFont val="Lucida Sans Unicode"/>
        <family val="2"/>
      </rPr>
      <t xml:space="preserve"> relevant government agencies (Ministries, Departments, Agencies)</t>
    </r>
  </si>
  <si>
    <t>Follow up – requirements</t>
  </si>
  <si>
    <t>9.1</t>
  </si>
  <si>
    <r>
      <t xml:space="preserve">What is the quality of requirements for </t>
    </r>
    <r>
      <rPr>
        <u/>
        <sz val="12"/>
        <rFont val="Lucida Sans Unicode"/>
        <family val="2"/>
      </rPr>
      <t>proponents (private or government)</t>
    </r>
    <r>
      <rPr>
        <sz val="12"/>
        <rFont val="Lucida Sans Unicode"/>
        <family val="2"/>
      </rPr>
      <t xml:space="preserve"> to:</t>
    </r>
  </si>
  <si>
    <t>o   Monitor the impacts (as identified in the ESIA/ESMP)?</t>
  </si>
  <si>
    <t xml:space="preserve">o   Take action when impacts are not as expected (when measures are not working, are insufficient, or when unexpected impacts arise)? </t>
  </si>
  <si>
    <t>o   Report on this monitoring and management?</t>
  </si>
  <si>
    <t>o   Publish this report?</t>
  </si>
  <si>
    <t>o   Regularly adapt the ESMP when circumstances or project changes require it?</t>
  </si>
  <si>
    <t>9.2</t>
  </si>
  <si>
    <r>
      <t xml:space="preserve">What is the quality of requirements for the </t>
    </r>
    <r>
      <rPr>
        <u/>
        <sz val="12"/>
        <rFont val="Lucida Sans Unicode"/>
        <family val="2"/>
      </rPr>
      <t>competent authority</t>
    </r>
    <r>
      <rPr>
        <sz val="12"/>
        <rFont val="Lucida Sans Unicode"/>
        <family val="2"/>
      </rPr>
      <t xml:space="preserve"> to:</t>
    </r>
  </si>
  <si>
    <t xml:space="preserve">o   Check that the project is implemented as approved (including implementation of any measures in the ESMP and/or approval conditions)? </t>
  </si>
  <si>
    <t xml:space="preserve">o   Check on ongoing monitoring, management and reporting?  </t>
  </si>
  <si>
    <t>o   Undertake inspection site-visits?</t>
  </si>
  <si>
    <t xml:space="preserve">o   Take action when impacts are not as expected or approved (non-compliance)? </t>
  </si>
  <si>
    <t xml:space="preserve">o   Must this reporting be public/published? </t>
  </si>
  <si>
    <t>9.3</t>
  </si>
  <si>
    <t>Are there any requirements for third party involvement?</t>
  </si>
  <si>
    <t>o   community monitoring, or</t>
  </si>
  <si>
    <t>o    independent expert verification (including through certification schemes)?</t>
  </si>
  <si>
    <t>9.4</t>
  </si>
  <si>
    <t>Are there provisions to put in place a financial  commitment for implementation of measures?</t>
  </si>
  <si>
    <t>Follow up - practice</t>
  </si>
  <si>
    <t>9.5</t>
  </si>
  <si>
    <r>
      <t xml:space="preserve">% of ESIAs where </t>
    </r>
    <r>
      <rPr>
        <u/>
        <sz val="12"/>
        <color theme="1"/>
        <rFont val="Lucida Sans Unicode"/>
        <family val="2"/>
      </rPr>
      <t>proponents</t>
    </r>
    <r>
      <rPr>
        <sz val="12"/>
        <color theme="1"/>
        <rFont val="Lucida Sans Unicode"/>
        <family val="2"/>
      </rPr>
      <t xml:space="preserve"> undertake 3 or more of the following activities: </t>
    </r>
  </si>
  <si>
    <t>0-20 = 3
20-40 = 6
40-60 = 9
60-80 = 12
80+ = 16</t>
  </si>
  <si>
    <t xml:space="preserve">o   Publish this report? </t>
  </si>
  <si>
    <t>9.6</t>
  </si>
  <si>
    <r>
      <t xml:space="preserve">% of ESIAs where </t>
    </r>
    <r>
      <rPr>
        <u/>
        <sz val="12"/>
        <color theme="1"/>
        <rFont val="Lucida Sans Unicode"/>
        <family val="2"/>
      </rPr>
      <t>government</t>
    </r>
    <r>
      <rPr>
        <sz val="12"/>
        <color theme="1"/>
        <rFont val="Lucida Sans Unicode"/>
        <family val="2"/>
      </rPr>
      <t>:</t>
    </r>
  </si>
  <si>
    <t xml:space="preserve">o   Checks that the project is implemented as approved (including implementation of any measures in the ESMP and/or approval conditions)? </t>
  </si>
  <si>
    <t xml:space="preserve">o   Checks on ongoing monitoring, management and reporting?  </t>
  </si>
  <si>
    <t>o   Undertakes inspection site-visits?</t>
  </si>
  <si>
    <t xml:space="preserve">o   Takes action when impacts are not as expected or not as approved (non-compliance)? </t>
  </si>
  <si>
    <t>o   Reports on this monitoring and management?</t>
  </si>
  <si>
    <t>o   Publishes this report?  </t>
  </si>
  <si>
    <t>9.7</t>
  </si>
  <si>
    <t xml:space="preserve">% of projects where ESIA/ESMP is incorporated into contractor ToRs, tenders and contracts? </t>
  </si>
  <si>
    <t>9.8</t>
  </si>
  <si>
    <t>% of ESIAs where third parties were involved in follow up</t>
  </si>
  <si>
    <t>9.9</t>
  </si>
  <si>
    <r>
      <t>% of ESIAs where finan</t>
    </r>
    <r>
      <rPr>
        <sz val="12"/>
        <rFont val="Lucida Sans Unicode"/>
        <family val="2"/>
      </rPr>
      <t xml:space="preserve">cial commitments </t>
    </r>
    <r>
      <rPr>
        <sz val="12"/>
        <color theme="1"/>
        <rFont val="Lucida Sans Unicode"/>
        <family val="2"/>
      </rPr>
      <t xml:space="preserve">were </t>
    </r>
    <r>
      <rPr>
        <sz val="12"/>
        <rFont val="Lucida Sans Unicode"/>
        <family val="2"/>
      </rPr>
      <t>put in place</t>
    </r>
  </si>
  <si>
    <t>9.10</t>
  </si>
  <si>
    <t>% of ESIAs where non-compliance during follow up was rectified?</t>
  </si>
  <si>
    <t>Stakeholder engagement &amp; access to information - requirements</t>
  </si>
  <si>
    <t>10.1</t>
  </si>
  <si>
    <t>Must a stakeholder engagement plan be part of the ESIA process?</t>
  </si>
  <si>
    <t>10.2</t>
  </si>
  <si>
    <t>Is there is a requirement to tailor to the needs of specific groups, which may include indigenous people, disadvantaged and vulnerable?</t>
  </si>
  <si>
    <t>10.3</t>
  </si>
  <si>
    <t>Should specialists assist in stakeholder engagement?</t>
  </si>
  <si>
    <t>10.4</t>
  </si>
  <si>
    <t>Is a project specific grievance mechanism required?</t>
  </si>
  <si>
    <t>10.5</t>
  </si>
  <si>
    <r>
      <t>Are there any specific provisions to ensure easy access to relevant ESIA documents? (Everyone has a right to view the ESIA; ESIA (draft) reports easily accessible by (e)-mail or internet; associated costs do not hinder access</t>
    </r>
    <r>
      <rPr>
        <sz val="12"/>
        <rFont val="Lucida Sans Unicode"/>
        <family val="2"/>
      </rPr>
      <t xml:space="preserve">, the information is understandable ) </t>
    </r>
  </si>
  <si>
    <t>10.6</t>
  </si>
  <si>
    <t>Are there special provisions on the conditions that have to be created to enable engagement? (culturally appropriate, free of manipulation, interference, coercion, discrimination and intimidation)</t>
  </si>
  <si>
    <t>10.7</t>
  </si>
  <si>
    <t>How do you judge the quality of the requirements for stakeholder engagement in the ESIA process? Consider:</t>
  </si>
  <si>
    <t>o   Choice of stages in which stakeholder engagement is required: Start/screening, Scoping, Assessment, Review, Decision making, Follow up (i.e. during project implementation)</t>
  </si>
  <si>
    <t>o   Is there instruction in the regulation on methods for stakeholder engagement  (i.e. public hearing, etc)?  </t>
  </si>
  <si>
    <t>o   Is there a definition, or are there stakeholder identification criteria, that ensure inclusive stakeholder engagement? </t>
  </si>
  <si>
    <t>o   Specific requirements on access to information.</t>
  </si>
  <si>
    <t xml:space="preserve">o   Whether stakeholder input must be recorded (uncensored) and responded to? </t>
  </si>
  <si>
    <t>o   Whether the outcome/decision within the ESIA process, and on project approval must be justified in the light of stakeholder input?</t>
  </si>
  <si>
    <t>o   On which formal decisions the public can make use of any right to appeal via the administrative appeal option?</t>
  </si>
  <si>
    <t>Stakeholder engagement &amp; access to information – practice</t>
  </si>
  <si>
    <t>10.8</t>
  </si>
  <si>
    <t>Does stakeholder engagement take place early enough to influence assessment and project design?</t>
  </si>
  <si>
    <t>10.9</t>
  </si>
  <si>
    <t>% of ESIAs in which project and stakeholder engagement options were announced early</t>
  </si>
  <si>
    <t>0-20 = 3
20-40 = 6
40-60 = 9
60-80 = 12
80+ = 15</t>
  </si>
  <si>
    <t>10.10</t>
  </si>
  <si>
    <t>% of ESIAs that lived up to country requirements on stakeholder engagement</t>
  </si>
  <si>
    <t>10.11</t>
  </si>
  <si>
    <t>% of ESIAs that can be considered good practice; meaning that:</t>
  </si>
  <si>
    <t>o   Stakeholder engagement took place at the right stages throughout the process, and…</t>
  </si>
  <si>
    <t>o  ... took place at each of these stages under the right conditions as to:</t>
  </si>
  <si>
    <t xml:space="preserve">o   being all inclusive or restricted to specific stakeholders </t>
  </si>
  <si>
    <t xml:space="preserve">o   being recorded </t>
  </si>
  <si>
    <t xml:space="preserve">o   outcomes being justified in the light of stakeholder input </t>
  </si>
  <si>
    <t>10.12</t>
  </si>
  <si>
    <t>% of ESIAs that delivered on the objectives of good practice stakeholder engagement. Meaning that all stakeholders:</t>
  </si>
  <si>
    <t>o   that wanted to be included were included, and…</t>
  </si>
  <si>
    <t>o   …were able to raise the issues &amp; grievances important to them, and…</t>
  </si>
  <si>
    <t>o   ...received appropriate response to these.</t>
  </si>
  <si>
    <t>10.13</t>
  </si>
  <si>
    <t>% of ESIAs where stakeholder input improved the ESIA and/or project</t>
  </si>
  <si>
    <t>Environmental and social assessment professionals - requirements</t>
  </si>
  <si>
    <t>11.1</t>
  </si>
  <si>
    <t>Is there a  requirement for ESIAs to be undertaken by appropriately qualified professionals with relevant experience</t>
  </si>
  <si>
    <t>11.2</t>
  </si>
  <si>
    <t>Is there a requirement stipulating that ESIAs should be undertaken by independent environmental and social assessment professionals (ESAPs)?</t>
  </si>
  <si>
    <t>11.3</t>
  </si>
  <si>
    <t>Is there a mechanism to formally recognise environmental and social assessment practitioners i.e. certification or registration? Y/N (If No, skip question 11.4)</t>
  </si>
  <si>
    <t>11.4</t>
  </si>
  <si>
    <t>What is the quality of the certification or registration system? Consider:</t>
  </si>
  <si>
    <t>o   Clearly defined criteria for qualifications, experience and competence?</t>
  </si>
  <si>
    <t>o   Professional development requirement?</t>
  </si>
  <si>
    <t>o   Does it need to be renewed at regular intervals or is it awarded for life</t>
  </si>
  <si>
    <t>o   Each registered professional has to sign a Code of Conduct</t>
  </si>
  <si>
    <t xml:space="preserve">o   A mechanism to ensure poor performance is penalised? (Complaints procedure, for example) </t>
  </si>
  <si>
    <t>Environmental and social assessment professionals – practice</t>
  </si>
  <si>
    <t>11.5</t>
  </si>
  <si>
    <t>% of all practising Environmental and Social Assessment Professionals who are registered and certified</t>
  </si>
  <si>
    <t>11.6</t>
  </si>
  <si>
    <t>% of ESIAs undertaken by appropriately qualified professionals</t>
  </si>
  <si>
    <t>0-20 = 14
20-40 = 28
40-60 = 42
60-80 = 56
80+ = 70</t>
  </si>
  <si>
    <t>Reviewers – requirements</t>
  </si>
  <si>
    <t>12.1</t>
  </si>
  <si>
    <t>Is there a legal requirement for ESIAs to be reviewed by appropriately qualified professionals with relevant experience</t>
  </si>
  <si>
    <t>12.2</t>
  </si>
  <si>
    <t>Is there a mechanism to formally recognise ESIA reviewers i.e. via certification or registration? Y/N</t>
  </si>
  <si>
    <t>12.3</t>
  </si>
  <si>
    <t>o   Clearly defined criteria for qualifications, experience and competency?</t>
  </si>
  <si>
    <t>Reviewers – practice</t>
  </si>
  <si>
    <t>12.4</t>
  </si>
  <si>
    <t>% of ESIA reviewers who are registered and certified</t>
  </si>
  <si>
    <t>12.5</t>
  </si>
  <si>
    <t>% of ESIAs reviewed by appropriately qualified professionals</t>
  </si>
  <si>
    <t>Timelines requirements &amp; practice</t>
  </si>
  <si>
    <t>13.1</t>
  </si>
  <si>
    <t>Suitability of procedural timelines from the perspective of the administrator</t>
  </si>
  <si>
    <t>13.2</t>
  </si>
  <si>
    <t>Suitability of procedural timelines from the perspective of the proponent</t>
  </si>
  <si>
    <t>13.3</t>
  </si>
  <si>
    <t>Suitability of procedural timelines from the perspective of stakeholder engagement</t>
  </si>
  <si>
    <t>13.4</t>
  </si>
  <si>
    <t xml:space="preserve">Are the provisions for timelines sufficiently flexible (extension possible?) </t>
  </si>
  <si>
    <t>13.5</t>
  </si>
  <si>
    <t>% of ESIAs in which the procedural timelines are met</t>
  </si>
  <si>
    <t>User friendliness requirements and practice</t>
  </si>
  <si>
    <t>14.1</t>
  </si>
  <si>
    <t>Is the administrative burden of the ESIA procedure reasonable ? (number of forms, number of offices to visit in the procedure, etc.)</t>
  </si>
  <si>
    <t>14.2</t>
  </si>
  <si>
    <t>Customer friendliness of the administrating agency (giving updates on processing, give additional advice providing information online)</t>
  </si>
  <si>
    <t>14.3</t>
  </si>
  <si>
    <t>Do the relevant government authorities take an active role in making  ESIAs documents (such as the scoping and ESIA report) actively available to public?</t>
  </si>
  <si>
    <t>Transboundary ESIAs requirements</t>
  </si>
  <si>
    <t>15.1</t>
  </si>
  <si>
    <t xml:space="preserve">Are there requirements to ensure that an affected country is notified early on the ESIA process, in case of potential transboundary impacts? </t>
  </si>
  <si>
    <t>15.2</t>
  </si>
  <si>
    <t xml:space="preserve">Are there requirements to include transboundary impacts in an ESIA/ESMP, where relevant?  </t>
  </si>
  <si>
    <t>15.3</t>
  </si>
  <si>
    <t xml:space="preserve">Are there requirements to engage stakeholders in an affected country in the ESIA process?  </t>
  </si>
  <si>
    <t>15.4</t>
  </si>
  <si>
    <t>Are there requirements to notify relevant parties in an affected country on the outcomes of the ESIA process (ESIA report and decision).</t>
  </si>
  <si>
    <t>Transboundary ESIAs – practice</t>
  </si>
  <si>
    <t>15.5</t>
  </si>
  <si>
    <t xml:space="preserve">% of the ESIA cases (with potential transboundary impacts) where the affected country is notified early in the ESIA process? </t>
  </si>
  <si>
    <t>15.6</t>
  </si>
  <si>
    <t xml:space="preserve">% of the ESIA cases (with potential transboundary impacts) where transboundary impacts are included in the ESIA/ESMP?  </t>
  </si>
  <si>
    <t>15.7</t>
  </si>
  <si>
    <t xml:space="preserve">% of the ESIA cases (with potential transboundary impacts) where stakeholders in an affected country are involved in the ESIA process?  </t>
  </si>
  <si>
    <t>15.8</t>
  </si>
  <si>
    <t>% of the ESIA cases (with potential transboundary impacts) where relevant parties in an affected country are notified on the outcomes of the ESIA process (ESIA report and decision).</t>
  </si>
  <si>
    <t>Total score section 1 Requirements</t>
  </si>
  <si>
    <t>Total score section 1 Practice</t>
  </si>
  <si>
    <t>Regulatory framework for ESIA</t>
  </si>
  <si>
    <t>16.1</t>
  </si>
  <si>
    <t>Is there an act that sets requirements for ESIA?</t>
  </si>
  <si>
    <t>16.2</t>
  </si>
  <si>
    <t>Is the Environmental and/or Social Act complimented by ESIA regulations?</t>
  </si>
  <si>
    <t>16.3</t>
  </si>
  <si>
    <t>Is the ESIA coverage appropriate?</t>
  </si>
  <si>
    <t>16.4</t>
  </si>
  <si>
    <t>How well is ESIA linked with project decision-making? (I.e. for example: timing ESIA versus other project approvals)</t>
  </si>
  <si>
    <t>16.5</t>
  </si>
  <si>
    <t>Does the possibility exist to make a project approval decision at the end of the scoping phase (ESIA light)?</t>
  </si>
  <si>
    <t>16.6</t>
  </si>
  <si>
    <t>Does the regulation make provision for a dedicated agency for ESIA? 
For example:
o   Does it exist?
o   Does it have the right mandate?
o   Does it effectively coordinate with other agencies?</t>
  </si>
  <si>
    <t>16.7</t>
  </si>
  <si>
    <t>Is there appropriate decentralisation of the ESIA mandates that enhances ESIA effectiveness?</t>
  </si>
  <si>
    <t>16.8</t>
  </si>
  <si>
    <t>Are there arrangements for co-ordination between agencies in the ESIA process?</t>
  </si>
  <si>
    <t>o   Involvement of the environmental and/or social inspectorate?</t>
  </si>
  <si>
    <t>o   Involvement of sectoral agencies (for example, infra, water)?</t>
  </si>
  <si>
    <t>o   Involvement of topical agencies (for example, health)?</t>
  </si>
  <si>
    <t>16.9</t>
  </si>
  <si>
    <t xml:space="preserve">Are competences or mandates in ESIA &amp; related licensing/permitting clear and workable? (I.e. no overlapping mandates?) </t>
  </si>
  <si>
    <t>16.10</t>
  </si>
  <si>
    <t>Is redress possible?</t>
  </si>
  <si>
    <t>o   Administrative appeal option (as part of domestic administrative law)</t>
  </si>
  <si>
    <t>o   Judicial appeal option (including possibility for public interest lawsuit)</t>
  </si>
  <si>
    <t>16.11</t>
  </si>
  <si>
    <t>Do penalties exist for non-compliance with the ESIA requirements?</t>
  </si>
  <si>
    <t>o   Are there general penalties under environmental, social or other law?</t>
  </si>
  <si>
    <t>o   ESIA-specific penalties?</t>
  </si>
  <si>
    <t>o   Are penalties sufficient to deter non-compliance?</t>
  </si>
  <si>
    <t>16.12</t>
  </si>
  <si>
    <t>Does guidance exist on the Act and Regulations? Is this guidance widely accessible?</t>
  </si>
  <si>
    <t>16.13</t>
  </si>
  <si>
    <t>Does the Act or regulation specify that the proponent must cover the costs associated with the ESIA, as well as the costs for any remedial action post-decision (Polluter pays principle)?</t>
  </si>
  <si>
    <t>Finance</t>
  </si>
  <si>
    <t>17.1</t>
  </si>
  <si>
    <t>Is there sufficient structural financing available to administer the ESIA process, including follow-up (human, technical and physical resources)?</t>
  </si>
  <si>
    <t>17.2</t>
  </si>
  <si>
    <t>Is sufficient budget allocated to undertake ESIA?</t>
  </si>
  <si>
    <t>o  Is there earmarked ESIA budget in governmental budgets for projects that are undertaken by government?</t>
  </si>
  <si>
    <t>o   Is there earmarked ESIA budget in private sector budgets for projects?</t>
  </si>
  <si>
    <t>17.3</t>
  </si>
  <si>
    <r>
      <t>Is there a dedicated financing mechanism for</t>
    </r>
    <r>
      <rPr>
        <strike/>
        <sz val="12"/>
        <rFont val="Lucida Sans Unicode"/>
        <family val="2"/>
      </rPr>
      <t xml:space="preserve"> </t>
    </r>
    <r>
      <rPr>
        <sz val="12"/>
        <rFont val="Lucida Sans Unicode"/>
        <family val="2"/>
      </rPr>
      <t>ESIA related fees and costs, such as an Environment Fund?</t>
    </r>
  </si>
  <si>
    <t>Awareness &amp; Commitment</t>
  </si>
  <si>
    <t>18.1</t>
  </si>
  <si>
    <t>Is ESIA given attention in the public domain (media)?</t>
  </si>
  <si>
    <t>18.2</t>
  </si>
  <si>
    <t>Is ESIA on the political agenda and are high level decision-makers personally supportive of the ESIA process? Consider:</t>
  </si>
  <si>
    <t>o   Is there a policy to promote ESIA?</t>
  </si>
  <si>
    <t>o   Is ESIA ever on cabinet or other agendas for example, Inter-ministerial Committee?</t>
  </si>
  <si>
    <t>18.3</t>
  </si>
  <si>
    <t>Is there sufficient level of public/ professional interest and participation in ESIA related events (seminars, etc)? Consider:</t>
  </si>
  <si>
    <t>o   Number of events</t>
  </si>
  <si>
    <t>o   Turn-out for events</t>
  </si>
  <si>
    <t>o   Quality of discussion at events</t>
  </si>
  <si>
    <t>18.4</t>
  </si>
  <si>
    <t>Is there recognizable, accepted, and effective leadership on ESIA in the country? Consider:</t>
  </si>
  <si>
    <t>o   Professional organisation</t>
  </si>
  <si>
    <t>o   Mentors/champions</t>
  </si>
  <si>
    <t>ESIA education and professional training</t>
  </si>
  <si>
    <r>
      <t xml:space="preserve">NB: 
</t>
    </r>
    <r>
      <rPr>
        <sz val="11"/>
        <rFont val="Lucida Sans Unicode"/>
        <family val="2"/>
      </rPr>
      <t>education = tertiary level ESIA teaching at academic institutions 
training = professional development</t>
    </r>
  </si>
  <si>
    <t>19.1</t>
  </si>
  <si>
    <t>Is good quality ESIA education available?</t>
  </si>
  <si>
    <t>o   ESIA teaching is co-ordinated or under quality control (unified curriculum etc)?</t>
  </si>
  <si>
    <t>o   Competent students are delivered?</t>
  </si>
  <si>
    <t>19.2</t>
  </si>
  <si>
    <t>Is good quality professional development training accessible?
Regularly organized workshops etc. for ESIA professionals to further develop their skills &amp; knowledge (not one-off training)</t>
  </si>
  <si>
    <t>Provision of advice on ESIA procedure &amp; practice (ESIA helpdesk)</t>
  </si>
  <si>
    <t>20.1</t>
  </si>
  <si>
    <t>Helpdesk</t>
  </si>
  <si>
    <t>o   Is the helpdesk itself easily accessible? ? In other words: is there support for people trying to get involved in ESIA?</t>
  </si>
  <si>
    <t>o   Is it used?</t>
  </si>
  <si>
    <t>o   Does the helpdesk facilitate access to data and information relevant for ESIA practice?</t>
  </si>
  <si>
    <t>o   Is it effective in influencing practice?</t>
  </si>
  <si>
    <t>Monitoring of implementation of the ESIA system</t>
  </si>
  <si>
    <t>21.1</t>
  </si>
  <si>
    <t>M&amp;E</t>
  </si>
  <si>
    <t>o   Are ESIA effectiveness studies being undertaken?</t>
  </si>
  <si>
    <t>o   Is there sufficient budget available for monitoring the ESIA system?</t>
  </si>
  <si>
    <t>o   Does (public) reporting on progress take place?</t>
  </si>
  <si>
    <t>21.2</t>
  </si>
  <si>
    <t>Is there an accessible database or repository of ESIA reports which is regularly maintained?</t>
  </si>
  <si>
    <t>21.3</t>
  </si>
  <si>
    <t>Does system monitoring lead to improvement efforts of the ESIA system?</t>
  </si>
  <si>
    <t>Enabling professional exchange</t>
  </si>
  <si>
    <t>22.1</t>
  </si>
  <si>
    <t>Platform/network of experts</t>
  </si>
  <si>
    <t>o   Does a platform/network exist?</t>
  </si>
  <si>
    <t>o   Is there a good level of activity on the platform?</t>
  </si>
  <si>
    <t>o   Does the platform/network promote good practice?</t>
  </si>
  <si>
    <t>22.2</t>
  </si>
  <si>
    <t>Are ESIA professionals sharing data and information relevant for ESIA amongst each other?</t>
  </si>
  <si>
    <t>Total score section II</t>
  </si>
  <si>
    <t>Environment agency (i.e. administrative agency for ESIA)</t>
  </si>
  <si>
    <t>Mandate, structure and resources</t>
  </si>
  <si>
    <t>23.1</t>
  </si>
  <si>
    <t>o   Mandate clearly defined in legal texts</t>
  </si>
  <si>
    <t>o   Structural financing secured to execute mandate</t>
  </si>
  <si>
    <t>o   Organisation has committed and stable leadership</t>
  </si>
  <si>
    <t>o   Organisation has clear and functional organisational structure</t>
  </si>
  <si>
    <t>o   Offices established, facilities and equipment needed available</t>
  </si>
  <si>
    <t>o   Number of staff available sufficient to perform tasks</t>
  </si>
  <si>
    <t>o   Information management system exists giving access to information required to perform tasks</t>
  </si>
  <si>
    <t>o   Tools/guidance available to support tasks (working procedures, checklists, etc)</t>
  </si>
  <si>
    <t>Management</t>
  </si>
  <si>
    <t>o   Vision/Strategy/multi-annual plan exists and informs the work of the organisation</t>
  </si>
  <si>
    <t>o   Vision/strategy/planning documents accessible and known</t>
  </si>
  <si>
    <t>23.2</t>
  </si>
  <si>
    <t>o   Decisions are taken, communicated and acted upon</t>
  </si>
  <si>
    <t>o   Regular planning/ coordination meetings are held</t>
  </si>
  <si>
    <t>o   Management encourages exchange and learning</t>
  </si>
  <si>
    <t>o   Management anticipates new developments</t>
  </si>
  <si>
    <t>Expertise</t>
  </si>
  <si>
    <t>23.3</t>
  </si>
  <si>
    <t>o   Expertise available to perform all ESIA administrative tasks</t>
  </si>
  <si>
    <t>o   Staff regularly trained and effort made to maintain expertise for tasks and institutional memory</t>
  </si>
  <si>
    <t>o   Approriate finances and mechanisms available to access external expertise if needed (such as for ESIA review)</t>
  </si>
  <si>
    <t>o   Finances and mechanisms available to access (external) data bases and sources of information if needed (specifically for ESIA baseline and impact assessment)</t>
  </si>
  <si>
    <t>Maintaining strategic relations</t>
  </si>
  <si>
    <t>23.4</t>
  </si>
  <si>
    <t>o   Co-ordination/co-operation with relevant partners takes place</t>
  </si>
  <si>
    <t>o   Leadership in ESIA of organisation duly recognised by partners</t>
  </si>
  <si>
    <t>o   Platforms/networks/coalitions for exchange (both national and international) identified by organization, and organisation (pro)actively participates in these</t>
  </si>
  <si>
    <t>o   Organisation willingly shares data and information</t>
  </si>
  <si>
    <t>o   Status of environmental agency in the government hierarchy</t>
  </si>
  <si>
    <t>Environmental and social assessment professionals (ESAPs)</t>
  </si>
  <si>
    <t xml:space="preserve">Resources </t>
  </si>
  <si>
    <t>25.1</t>
  </si>
  <si>
    <t>o   Number of ESAPs available is sufficient to meet the demand for ESIA work</t>
  </si>
  <si>
    <t>o   ESAPs have access to data, maps, etc required to undertake ESIA work</t>
  </si>
  <si>
    <t>o   There are tools available to support ESIA work (formats, checklists, etc)?</t>
  </si>
  <si>
    <t>24.2</t>
  </si>
  <si>
    <t>o   ESAPs have expertise available to do ESIA work</t>
  </si>
  <si>
    <t>o   ESAPs are regularly trained and have opportunity to develop career as a professional in ESIA</t>
  </si>
  <si>
    <t>24.3</t>
  </si>
  <si>
    <t xml:space="preserve">o   ESAPs work together with CSOs, government agencies, and knowledge institutes in their ESIA work </t>
  </si>
  <si>
    <t>o   ESAPs partake in platforms/networks/coalitions for ESIA (if these exist).</t>
  </si>
  <si>
    <t>o   ESAPs share data and information to improve ESIA practice, among each other but also with government or other external parties.</t>
  </si>
  <si>
    <t>NGOs, CSOs, civil society</t>
  </si>
  <si>
    <t>Mandate (Role), structure and resources</t>
  </si>
  <si>
    <t>o   The role of CSOs in ESIA is clearly defined in legal texts</t>
  </si>
  <si>
    <t>o   Structural financing secured for CSOs to execute their role in ESIA practice</t>
  </si>
  <si>
    <t>o   CSOs have offices established, facilities and equipment needed available</t>
  </si>
  <si>
    <t>o   Number of CSOs active in ESIA is sufficient to fulfill CSO role</t>
  </si>
  <si>
    <t>o   CSOs have access to databases, maps, etc required to be involved in ESIAs</t>
  </si>
  <si>
    <t>o   There are tools available to support CSOs in their rol in ESIA (formats, checklists, etc)?</t>
  </si>
  <si>
    <t>25.2</t>
  </si>
  <si>
    <t>o   CSOs have expertise needed to perform role in ESIA</t>
  </si>
  <si>
    <t>o   CSO staff are trained on ESIA and have opportunity to specialise in ESIA work</t>
  </si>
  <si>
    <t>o   Finances and mechanisms are available to CSOs to access external expertise if needed (such as for ESIA review)</t>
  </si>
  <si>
    <t>25.3</t>
  </si>
  <si>
    <t>o   CSOs work together with EAPs, government agencies, and knowledge institutes within ESIA processses</t>
  </si>
  <si>
    <t>o   CSOs partake in platforms/networks/coalitions for ESIA (if these exist).</t>
  </si>
  <si>
    <t>o   CSOs share data and information to improve ESIA practice, among each other but also with EAPs, government or other external parties.</t>
  </si>
  <si>
    <t>Other government agency (with specific role in ESIA)</t>
  </si>
  <si>
    <t>Mandate, structure and resources for ESIA</t>
  </si>
  <si>
    <t>26.1</t>
  </si>
  <si>
    <t>o   Mandates clearly defined in legal texts</t>
  </si>
  <si>
    <t xml:space="preserve">o   Structural financing secured to execute mandate  </t>
  </si>
  <si>
    <t>o   Staff, facilities and equipment available are sufficient</t>
  </si>
  <si>
    <t>Management of ESIA tasks (input, advice, review, comment, implement)</t>
  </si>
  <si>
    <t>26.2</t>
  </si>
  <si>
    <t>o   Decisions regarding ESIA are taken, communicated and acted upon</t>
  </si>
  <si>
    <t>o   Regular coordination meetings are attended</t>
  </si>
  <si>
    <t xml:space="preserve">Expertise </t>
  </si>
  <si>
    <t>26.3</t>
  </si>
  <si>
    <t>o   Expertise available to perform their ESIA tasks</t>
  </si>
  <si>
    <t>o   Staff regularly trained and effort made to maintain expertise</t>
  </si>
  <si>
    <t>26.4</t>
  </si>
  <si>
    <t xml:space="preserve">o   Proactive participation in platforms/networks </t>
  </si>
  <si>
    <t xml:space="preserve">Extra row if needed </t>
  </si>
  <si>
    <t>27.1</t>
  </si>
  <si>
    <t>Total score section III</t>
  </si>
  <si>
    <t>Statistics (background info) to be separately collected from ESIA authority, not used in scoring</t>
  </si>
  <si>
    <t>a</t>
  </si>
  <si>
    <t>How many ESIAs procedures started in the past year?</t>
  </si>
  <si>
    <t>b</t>
  </si>
  <si>
    <t>How many ESIAs submitted for review in the past year?</t>
  </si>
  <si>
    <t>c</t>
  </si>
  <si>
    <t>How many ESIAs rejected outright in the past year?</t>
  </si>
  <si>
    <t>d</t>
  </si>
  <si>
    <t>What was the number of ESIAs in the past year where supplementary work was required?</t>
  </si>
  <si>
    <t>e</t>
  </si>
  <si>
    <t>What was the number of ESIAs approved in the past year?</t>
  </si>
  <si>
    <t>ESIA's carried out on time</t>
  </si>
  <si>
    <t>28.1</t>
  </si>
  <si>
    <t>% of projects for which ESIA is required, but for which no ESIA is carried out.</t>
  </si>
  <si>
    <t>0-20 = 50
20-40 = 40
40-60 = 25
60-80 = 10
80+ = 0</t>
  </si>
  <si>
    <t>28.2</t>
  </si>
  <si>
    <t>% of projects for which an ESIA is required and undertaken, but the ESIA is done too early (i.e. takes place during the pre-feasibility stage of the project lifecycle when there is not enough project detail to perform an ESIA.)</t>
  </si>
  <si>
    <t>0-20 = 25
20-40 = 20
40-60 = 15
60-80 = 10
80+ = 0</t>
  </si>
  <si>
    <t>28.3</t>
  </si>
  <si>
    <t>% of projects for which an ESIA is required and undertaken, but the ESIA doesn't take place until after project implementation has started? (i.e. construction already ongoing, ESIA "after the fact")</t>
  </si>
  <si>
    <t xml:space="preserve">Score </t>
  </si>
  <si>
    <t>Influence on decision-making</t>
  </si>
  <si>
    <t>29.1</t>
  </si>
  <si>
    <t>Are projects withdrawn during decision-making because the ESIA shows that the project is not feasible (from environmental and/or social perspective)?</t>
  </si>
  <si>
    <t>never=0
rarely=15
regularly=35</t>
  </si>
  <si>
    <t>29.2</t>
  </si>
  <si>
    <t>Are projects redesigned during decision-making due to the ESIA  (because of unacceptable environmental or social consequences)</t>
  </si>
  <si>
    <t>29.3</t>
  </si>
  <si>
    <t xml:space="preserve">Do ESIA processes influence decision-making on the project in other ways than through withdrawal or redesign? I.e. project approval rejected, or more stringent conditions applied. </t>
  </si>
  <si>
    <t>never=0
rarely=15
regularly=30</t>
  </si>
  <si>
    <t>Outcome on the grounds</t>
  </si>
  <si>
    <t>30.1</t>
  </si>
  <si>
    <t>% of ESIA processes that influenced project outcomes on the ground? (i.e. environmental or social problems avoided, more sustainable development)</t>
  </si>
  <si>
    <t>Learning</t>
  </si>
  <si>
    <t>31.1</t>
  </si>
  <si>
    <t xml:space="preserve">% of ESIA processes leading to improved awareness and capacity on amongst stakeholders (including proponent)? </t>
  </si>
  <si>
    <t>0-20 = 5
20-40 = 10
40-60 = 15
60-80 = 20
80+ = 30</t>
  </si>
  <si>
    <t>31.2</t>
  </si>
  <si>
    <t>% of ESIA processes leading to improved acceptance of the project by stakeholders</t>
  </si>
  <si>
    <t>0-20 = 5
20-40 = 10
40-60 = 15
60-80 = 25
80+ = 35</t>
  </si>
  <si>
    <t>31.3</t>
  </si>
  <si>
    <t>% of ESIA processes that led to improved co-operation between different govt agencies/departments</t>
  </si>
  <si>
    <t>Total score section IV</t>
  </si>
  <si>
    <t>Norms &amp; standards</t>
  </si>
  <si>
    <t>32.1</t>
  </si>
  <si>
    <t>What is the quality of the environmental and social norms and standards in place?</t>
  </si>
  <si>
    <t>Very good = 100
Good = 75
OK = 50
To be improved = 25
Bad = 0</t>
  </si>
  <si>
    <t>Judiciary</t>
  </si>
  <si>
    <t>33.1</t>
  </si>
  <si>
    <t xml:space="preserve">Is there an independent judiciary? </t>
  </si>
  <si>
    <t>Very good = 40
Good = 30
OK = 20
To be improved = 10
Bad = 0</t>
  </si>
  <si>
    <t>33.2</t>
  </si>
  <si>
    <t>What is the quality of the judiciary as to environmental and social issues?</t>
  </si>
  <si>
    <t>o   Does the judiciary have sufficient expertise in environmental and social issues?</t>
  </si>
  <si>
    <t xml:space="preserve">o   Are there trained environmental and social lawyers? </t>
  </si>
  <si>
    <t>o   Is there a dedicated environmental and social judicial mechanism (for example, an environmental court)?</t>
  </si>
  <si>
    <t>o   Is there a body of environmental and social case law (jurisprudence)?</t>
  </si>
  <si>
    <t>o   Does the constitution/legislative framework recognise environment and social rights or wellbeing?</t>
  </si>
  <si>
    <t>33.3</t>
  </si>
  <si>
    <t>Is there enabling legislation promoting access to information?</t>
  </si>
  <si>
    <t>Media</t>
  </si>
  <si>
    <t>34.1</t>
  </si>
  <si>
    <t>o   Is there an independent media? (Freedom house indicator, 3 categories: Free, partly free, not free)</t>
  </si>
  <si>
    <t>o   Do journalists have sufficient knowledge of environmental and social issues?</t>
  </si>
  <si>
    <t>National discourse</t>
  </si>
  <si>
    <t>35.1</t>
  </si>
  <si>
    <t>Do environmental and social issues feature prominently during the national discourse, for example, in election campaigns?</t>
  </si>
  <si>
    <t>Knowledge infrastructure</t>
  </si>
  <si>
    <t>36.1</t>
  </si>
  <si>
    <t>o   Does baseline data exist, and in a user-friendly format?</t>
  </si>
  <si>
    <t xml:space="preserve">o   Is it possible to readily access baseline data, up-to-date maps, statistics, etc? </t>
  </si>
  <si>
    <t>Corruption</t>
  </si>
  <si>
    <t>37.1</t>
  </si>
  <si>
    <t>% of the cases where there is political interference and/or corruption in ESIA based decision-making</t>
  </si>
  <si>
    <t>0-20= 100
20-40= 80
40-60= 60
60-80= 40
80+ = 20</t>
  </si>
  <si>
    <t>Total score section V</t>
  </si>
  <si>
    <t>YOU HAVE REACHED THE END OF THE DETAILED SCAN</t>
  </si>
  <si>
    <t>Total scores Quick Scan and / or Detailed Scan</t>
  </si>
  <si>
    <t>ESIA proces</t>
  </si>
  <si>
    <t>Requirements</t>
  </si>
  <si>
    <t>Practice</t>
  </si>
  <si>
    <t>Speedometer</t>
  </si>
  <si>
    <t>Screening</t>
  </si>
  <si>
    <t>Donut - value</t>
  </si>
  <si>
    <t xml:space="preserve">Pie </t>
  </si>
  <si>
    <t>Start ESIA</t>
  </si>
  <si>
    <t>Start</t>
  </si>
  <si>
    <t>Optelsom 5 Sections (/5)</t>
  </si>
  <si>
    <t>Scoping</t>
  </si>
  <si>
    <t>Red</t>
  </si>
  <si>
    <t>Pointer (altijd 1)</t>
  </si>
  <si>
    <t>Impact assessment</t>
  </si>
  <si>
    <t>Yellow</t>
  </si>
  <si>
    <t>200- (optelsom + pointer)</t>
  </si>
  <si>
    <t>ESMP</t>
  </si>
  <si>
    <t>Green</t>
  </si>
  <si>
    <t>Review</t>
  </si>
  <si>
    <t>End</t>
  </si>
  <si>
    <t>Third party review</t>
  </si>
  <si>
    <t>Decision making</t>
  </si>
  <si>
    <t>Follow up</t>
  </si>
  <si>
    <t>Stakeholder engagement</t>
  </si>
  <si>
    <t>ESIA professionals</t>
  </si>
  <si>
    <t>ESIA professionals - reviewers</t>
  </si>
  <si>
    <t>Timelines</t>
  </si>
  <si>
    <t>User friendliness</t>
  </si>
  <si>
    <t>Transboundary ESIAs</t>
  </si>
  <si>
    <t xml:space="preserve">Total </t>
  </si>
  <si>
    <t>Enabling conditions</t>
  </si>
  <si>
    <t>Legislation for good practice</t>
  </si>
  <si>
    <t>Awareness ESIA</t>
  </si>
  <si>
    <t>Education &amp; Training</t>
  </si>
  <si>
    <t>M&amp;E system</t>
  </si>
  <si>
    <t>Professional Exchange</t>
  </si>
  <si>
    <t>Total</t>
  </si>
  <si>
    <t>Capacities</t>
  </si>
  <si>
    <t>Environmental Agency</t>
  </si>
  <si>
    <t>Environmental &amp; Social Assessment Professionals</t>
  </si>
  <si>
    <t>NGO's, CSO's</t>
  </si>
  <si>
    <t>Government Agencies</t>
  </si>
  <si>
    <t>Additional Governmental Agencies</t>
  </si>
  <si>
    <t>NB divide total between no. Of organisations</t>
  </si>
  <si>
    <t>ESIA performance</t>
  </si>
  <si>
    <t>ESIA is carried out and starts on time</t>
  </si>
  <si>
    <t>No. ESIAs started</t>
  </si>
  <si>
    <t>Influence on project decision making</t>
  </si>
  <si>
    <t>No. ESIAs submitted for review</t>
  </si>
  <si>
    <t>Compliance</t>
  </si>
  <si>
    <t>No. ESIAs rejected outright</t>
  </si>
  <si>
    <t>Influence on acceptance and cooperation by stakeholders</t>
  </si>
  <si>
    <t>Av. no. ESIAs supplementary work  required</t>
  </si>
  <si>
    <t xml:space="preserve">Av. no. ESIAs approved </t>
  </si>
  <si>
    <t>Context</t>
  </si>
  <si>
    <t>Norms and standards in place</t>
  </si>
  <si>
    <t xml:space="preserve">Rule of law sufficient </t>
  </si>
  <si>
    <t>Sufficient media coverage</t>
  </si>
  <si>
    <t>Environmental &amp; Social issues in discourse</t>
  </si>
  <si>
    <t>Accessible knowledge infrastructure</t>
  </si>
  <si>
    <t>ESIA practice free from corruption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</si>
</sst>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79" x14ac:knownFonts="1">
    <font>
      <sz val="11"/>
      <color theme="1"/>
      <name val="Calibri"/>
      <family val="2"/>
      <scheme val="minor"/>
    </font>
    <font>
      <sz val="9"/>
      <color theme="1"/>
      <name val="Lucida Sans Unicode"/>
      <family val="2"/>
    </font>
    <font>
      <b/>
      <sz val="12"/>
      <color theme="1"/>
      <name val="Lucida Sans Unicode"/>
      <family val="2"/>
    </font>
    <font>
      <sz val="11"/>
      <color theme="1"/>
      <name val="Lucida Sans Unicode"/>
      <family val="2"/>
    </font>
    <font>
      <sz val="10"/>
      <color theme="1"/>
      <name val="Lucida Sans Unicode"/>
      <family val="2"/>
    </font>
    <font>
      <b/>
      <sz val="11"/>
      <color theme="1"/>
      <name val="Lucida Sans Unicode"/>
      <family val="2"/>
    </font>
    <font>
      <i/>
      <sz val="11"/>
      <color theme="1"/>
      <name val="Lucida Sans Unicode"/>
      <family val="2"/>
    </font>
    <font>
      <sz val="16"/>
      <color theme="1"/>
      <name val="Lucida Sans Unicode"/>
      <family val="2"/>
    </font>
    <font>
      <sz val="14"/>
      <color theme="1"/>
      <name val="Lucida Sans Unicode"/>
      <family val="2"/>
    </font>
    <font>
      <sz val="16"/>
      <color theme="0"/>
      <name val="Lucida Sans Unicode"/>
      <family val="2"/>
    </font>
    <font>
      <sz val="11"/>
      <color theme="0"/>
      <name val="Lucida Sans Unicode"/>
      <family val="2"/>
    </font>
    <font>
      <i/>
      <sz val="11"/>
      <color theme="0"/>
      <name val="Lucida Sans Unicode"/>
      <family val="2"/>
    </font>
    <font>
      <sz val="22"/>
      <color theme="0"/>
      <name val="Lucida Sans Unicode"/>
      <family val="2"/>
    </font>
    <font>
      <b/>
      <sz val="10"/>
      <color theme="1"/>
      <name val="Lucida Sans Unicode"/>
      <family val="2"/>
    </font>
    <font>
      <i/>
      <sz val="14"/>
      <color theme="1"/>
      <name val="Lucida Sans Unicode"/>
      <family val="2"/>
    </font>
    <font>
      <sz val="14"/>
      <color theme="1"/>
      <name val="Calibri"/>
      <family val="2"/>
      <scheme val="minor"/>
    </font>
    <font>
      <b/>
      <sz val="14"/>
      <color theme="1"/>
      <name val="Lucida Sans Unicode"/>
      <family val="2"/>
    </font>
    <font>
      <b/>
      <i/>
      <sz val="14"/>
      <color theme="1"/>
      <name val="Lucida Sans Unicode"/>
      <family val="2"/>
    </font>
    <font>
      <sz val="9"/>
      <color theme="0"/>
      <name val="Lucida Sans Unicode"/>
      <family val="2"/>
    </font>
    <font>
      <sz val="20"/>
      <color theme="1"/>
      <name val="Lucida Sans Unicode"/>
      <family val="2"/>
    </font>
    <font>
      <sz val="22"/>
      <color theme="1"/>
      <name val="Lucida Sans Unicode"/>
      <family val="2"/>
    </font>
    <font>
      <sz val="8"/>
      <color theme="0"/>
      <name val="Lucida Sans Unicode"/>
      <family val="2"/>
    </font>
    <font>
      <sz val="16"/>
      <name val="Lucida Sans Unicode"/>
      <family val="2"/>
    </font>
    <font>
      <b/>
      <sz val="14"/>
      <name val="Lucida Sans Unicode"/>
      <family val="2"/>
    </font>
    <font>
      <b/>
      <sz val="16"/>
      <color theme="1"/>
      <name val="Lucida Sans Unicode"/>
      <family val="2"/>
    </font>
    <font>
      <sz val="16"/>
      <color theme="1"/>
      <name val="Calibri"/>
      <family val="2"/>
      <scheme val="minor"/>
    </font>
    <font>
      <sz val="11"/>
      <color theme="2" tint="-0.499984740745262"/>
      <name val="Lucida Sans Unicode"/>
      <family val="2"/>
    </font>
    <font>
      <b/>
      <sz val="11"/>
      <color theme="2" tint="-0.499984740745262"/>
      <name val="Lucida Sans Unicode"/>
      <family val="2"/>
    </font>
    <font>
      <sz val="9"/>
      <color theme="2" tint="-0.499984740745262"/>
      <name val="Lucida Sans Unicode"/>
      <family val="2"/>
    </font>
    <font>
      <sz val="16"/>
      <color theme="2" tint="-0.499984740745262"/>
      <name val="Lucida Sans Unicode"/>
      <family val="2"/>
    </font>
    <font>
      <b/>
      <sz val="9"/>
      <color theme="2" tint="-0.499984740745262"/>
      <name val="Lucida Sans Unicode"/>
      <family val="2"/>
    </font>
    <font>
      <b/>
      <sz val="14"/>
      <color theme="1"/>
      <name val="Calibri"/>
      <family val="2"/>
      <scheme val="minor"/>
    </font>
    <font>
      <b/>
      <sz val="11"/>
      <color theme="0"/>
      <name val="Calibri"/>
      <family val="2"/>
      <scheme val="minor"/>
    </font>
    <font>
      <sz val="11"/>
      <color theme="0"/>
      <name val="Calibri"/>
      <family val="2"/>
      <scheme val="minor"/>
    </font>
    <font>
      <sz val="12"/>
      <color theme="1"/>
      <name val="Lucida Sans Unicode"/>
      <family val="2"/>
    </font>
    <font>
      <i/>
      <sz val="12"/>
      <color theme="1"/>
      <name val="Lucida Sans Unicode"/>
      <family val="2"/>
    </font>
    <font>
      <i/>
      <sz val="11"/>
      <name val="Lucida Sans Unicode"/>
      <family val="2"/>
    </font>
    <font>
      <sz val="11"/>
      <name val="Lucida Sans Unicode"/>
      <family val="2"/>
    </font>
    <font>
      <sz val="12"/>
      <color theme="0"/>
      <name val="Lucida Sans Unicode"/>
      <family val="2"/>
    </font>
    <font>
      <b/>
      <i/>
      <sz val="14"/>
      <name val="Lucida Sans Unicode"/>
      <family val="2"/>
    </font>
    <font>
      <sz val="12"/>
      <name val="Lucida Sans Unicode"/>
      <family val="2"/>
    </font>
    <font>
      <b/>
      <sz val="16"/>
      <name val="Lucida Sans Unicode"/>
      <family val="2"/>
    </font>
    <font>
      <sz val="16"/>
      <name val="Calibri"/>
      <family val="2"/>
      <scheme val="minor"/>
    </font>
    <font>
      <b/>
      <sz val="14"/>
      <color theme="0"/>
      <name val="Lucida Sans Unicode"/>
      <family val="2"/>
    </font>
    <font>
      <sz val="14"/>
      <name val="Lucida Sans Unicode"/>
      <family val="2"/>
    </font>
    <font>
      <u/>
      <sz val="11"/>
      <color theme="10"/>
      <name val="Calibri"/>
      <family val="2"/>
      <scheme val="minor"/>
    </font>
    <font>
      <sz val="9"/>
      <color theme="0" tint="-0.499984740745262"/>
      <name val="Lucida Sans Unicode"/>
      <family val="2"/>
    </font>
    <font>
      <sz val="11"/>
      <color theme="0" tint="-0.499984740745262"/>
      <name val="Calibri"/>
      <family val="2"/>
      <scheme val="minor"/>
    </font>
    <font>
      <sz val="9"/>
      <color indexed="81"/>
      <name val="Tahoma"/>
      <family val="2"/>
    </font>
    <font>
      <b/>
      <sz val="9"/>
      <color indexed="81"/>
      <name val="Tahoma"/>
      <family val="2"/>
    </font>
    <font>
      <sz val="11"/>
      <color theme="1"/>
      <name val="Calibri"/>
      <family val="2"/>
      <scheme val="minor"/>
    </font>
    <font>
      <i/>
      <sz val="11"/>
      <color theme="1"/>
      <name val="Calibri"/>
      <family val="2"/>
      <scheme val="minor"/>
    </font>
    <font>
      <sz val="20"/>
      <color theme="0"/>
      <name val="Lucida Sans Unicode"/>
      <family val="2"/>
    </font>
    <font>
      <u/>
      <sz val="12"/>
      <color theme="1"/>
      <name val="Lucida Sans Unicode"/>
      <family val="2"/>
    </font>
    <font>
      <b/>
      <sz val="12"/>
      <color theme="0"/>
      <name val="Lucida Sans Unicode"/>
      <family val="2"/>
    </font>
    <font>
      <i/>
      <sz val="12"/>
      <color theme="0"/>
      <name val="Lucida Sans Unicode"/>
      <family val="2"/>
    </font>
    <font>
      <sz val="28"/>
      <color theme="0"/>
      <name val="Lucida Sans Unicode"/>
      <family val="2"/>
    </font>
    <font>
      <sz val="10"/>
      <color theme="0"/>
      <name val="Lucida Sans Unicode"/>
      <family val="2"/>
    </font>
    <font>
      <i/>
      <sz val="20"/>
      <color theme="1"/>
      <name val="Lucida Sans Unicode"/>
      <family val="2"/>
    </font>
    <font>
      <sz val="20"/>
      <color rgb="FFFF0000"/>
      <name val="Lucida Sans Unicode"/>
      <family val="2"/>
    </font>
    <font>
      <sz val="12"/>
      <color rgb="FFFF0000"/>
      <name val="Lucida Sans Unicode"/>
      <family val="2"/>
    </font>
    <font>
      <strike/>
      <sz val="12"/>
      <color rgb="FFFF0000"/>
      <name val="Lucida Sans Unicode"/>
      <family val="2"/>
    </font>
    <font>
      <sz val="8"/>
      <name val="Calibri"/>
      <family val="2"/>
      <scheme val="minor"/>
    </font>
    <font>
      <sz val="20"/>
      <name val="Lucida Sans Unicode"/>
      <family val="2"/>
    </font>
    <font>
      <b/>
      <sz val="20"/>
      <name val="Lucida Sans Unicode"/>
      <family val="2"/>
    </font>
    <font>
      <i/>
      <sz val="20"/>
      <name val="Lucida Sans Unicode"/>
      <family val="2"/>
    </font>
    <font>
      <i/>
      <sz val="16"/>
      <name val="Lucida Sans Unicode"/>
      <family val="2"/>
    </font>
    <font>
      <b/>
      <sz val="12"/>
      <name val="Lucida Sans Unicode"/>
      <family val="2"/>
    </font>
    <font>
      <i/>
      <u/>
      <sz val="12"/>
      <name val="Lucida Sans Unicode"/>
      <family val="2"/>
    </font>
    <font>
      <b/>
      <i/>
      <u/>
      <sz val="12"/>
      <name val="Lucida Sans Unicode"/>
      <family val="2"/>
    </font>
    <font>
      <sz val="9"/>
      <color theme="1" tint="0.499984740745262"/>
      <name val="Lucida Sans Unicode"/>
      <family val="2"/>
    </font>
    <font>
      <u/>
      <sz val="12"/>
      <name val="Lucida Sans Unicode"/>
      <family val="2"/>
    </font>
    <font>
      <strike/>
      <sz val="12"/>
      <name val="Lucida Sans Unicode"/>
      <family val="2"/>
    </font>
    <font>
      <b/>
      <i/>
      <sz val="11"/>
      <name val="Lucida Sans Unicode"/>
      <family val="2"/>
    </font>
    <font>
      <sz val="8"/>
      <color theme="1"/>
      <name val="Lucida Sans Unicode"/>
      <family val="2"/>
    </font>
    <font>
      <i/>
      <sz val="11"/>
      <color theme="2" tint="-0.499984740745262"/>
      <name val="Lucida Sans Unicode"/>
      <family val="2"/>
    </font>
    <font>
      <i/>
      <sz val="12"/>
      <color theme="2" tint="-0.499984740745262"/>
      <name val="Lucida Sans Unicode"/>
      <family val="2"/>
    </font>
    <font>
      <b/>
      <i/>
      <sz val="16"/>
      <color theme="2" tint="-0.499984740745262"/>
      <name val="Lucida Sans Unicode"/>
      <family val="2"/>
    </font>
    <font>
      <i/>
      <sz val="16"/>
      <color theme="2" tint="-0.499984740745262"/>
      <name val="Calibri"/>
      <family val="2"/>
      <scheme val="minor"/>
    </font>
  </fonts>
  <fills count="30">
    <fill>
      <patternFill patternType="none"/>
    </fill>
    <fill>
      <patternFill patternType="gray125"/>
    </fill>
    <fill>
      <patternFill patternType="solid">
        <fgColor rgb="FFFFF2CC"/>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0E3F1"/>
        <bgColor indexed="64"/>
      </patternFill>
    </fill>
    <fill>
      <patternFill patternType="solid">
        <fgColor rgb="FFAB63B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medium">
        <color indexed="64"/>
      </right>
      <top/>
      <bottom/>
      <diagonal/>
    </border>
    <border>
      <left style="medium">
        <color theme="0" tint="-0.34998626667073579"/>
      </left>
      <right style="thin">
        <color indexed="64"/>
      </right>
      <top style="medium">
        <color theme="0" tint="-0.34998626667073579"/>
      </top>
      <bottom/>
      <diagonal/>
    </border>
  </borders>
  <cellStyleXfs count="3">
    <xf numFmtId="0" fontId="0" fillId="0" borderId="0"/>
    <xf numFmtId="0" fontId="45" fillId="0" borderId="0" applyNumberFormat="0" applyFill="0" applyBorder="0" applyAlignment="0" applyProtection="0"/>
    <xf numFmtId="9" fontId="50" fillId="0" borderId="0" applyFont="0" applyFill="0" applyBorder="0" applyAlignment="0" applyProtection="0"/>
  </cellStyleXfs>
  <cellXfs count="860">
    <xf numFmtId="0" fontId="0" fillId="0" borderId="0" xfId="0"/>
    <xf numFmtId="0" fontId="1" fillId="0" borderId="1" xfId="0" applyFont="1" applyBorder="1"/>
    <xf numFmtId="0" fontId="1" fillId="0" borderId="4" xfId="0" applyFont="1" applyBorder="1"/>
    <xf numFmtId="0" fontId="1" fillId="5" borderId="1" xfId="0" applyFont="1" applyFill="1" applyBorder="1" applyAlignment="1">
      <alignment vertical="top"/>
    </xf>
    <xf numFmtId="0" fontId="2" fillId="0" borderId="1" xfId="0" applyFont="1" applyBorder="1"/>
    <xf numFmtId="0" fontId="0" fillId="5" borderId="0" xfId="0" applyFill="1"/>
    <xf numFmtId="0" fontId="1" fillId="5" borderId="7" xfId="0" applyFont="1" applyFill="1" applyBorder="1" applyAlignment="1">
      <alignment vertical="top"/>
    </xf>
    <xf numFmtId="0" fontId="2" fillId="5" borderId="13" xfId="0" applyFont="1" applyFill="1" applyBorder="1" applyAlignment="1">
      <alignment vertical="center" wrapText="1"/>
    </xf>
    <xf numFmtId="0" fontId="3" fillId="5" borderId="0" xfId="0" applyFont="1" applyFill="1"/>
    <xf numFmtId="0" fontId="1" fillId="5" borderId="0" xfId="0" applyFont="1" applyFill="1"/>
    <xf numFmtId="0" fontId="3" fillId="8" borderId="1" xfId="0" applyFont="1" applyFill="1" applyBorder="1"/>
    <xf numFmtId="0" fontId="3" fillId="0" borderId="0" xfId="0" applyFont="1"/>
    <xf numFmtId="0" fontId="8" fillId="5" borderId="6"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0" borderId="1" xfId="0" applyFont="1" applyBorder="1" applyAlignment="1">
      <alignment horizontal="center" vertical="center"/>
    </xf>
    <xf numFmtId="0" fontId="7" fillId="5" borderId="0" xfId="0" applyFont="1" applyFill="1" applyAlignment="1">
      <alignment horizontal="center" vertical="center"/>
    </xf>
    <xf numFmtId="0" fontId="7" fillId="5" borderId="11" xfId="0" applyFont="1" applyFill="1" applyBorder="1" applyAlignment="1">
      <alignment horizontal="center" vertical="center"/>
    </xf>
    <xf numFmtId="0" fontId="1" fillId="5" borderId="8" xfId="0" applyFont="1" applyFill="1" applyBorder="1" applyAlignment="1">
      <alignment vertical="top"/>
    </xf>
    <xf numFmtId="0" fontId="1" fillId="5" borderId="15" xfId="0" applyFont="1" applyFill="1" applyBorder="1" applyAlignment="1">
      <alignment vertical="top"/>
    </xf>
    <xf numFmtId="0" fontId="1" fillId="5" borderId="0" xfId="0" applyFont="1" applyFill="1" applyAlignment="1">
      <alignment vertical="top"/>
    </xf>
    <xf numFmtId="0" fontId="7" fillId="5" borderId="7" xfId="0" applyFont="1" applyFill="1" applyBorder="1" applyAlignment="1">
      <alignment horizontal="center" vertical="center"/>
    </xf>
    <xf numFmtId="0" fontId="7" fillId="3" borderId="13" xfId="0" applyFont="1" applyFill="1" applyBorder="1" applyAlignment="1">
      <alignment horizontal="center" vertical="center"/>
    </xf>
    <xf numFmtId="0" fontId="8" fillId="0" borderId="4" xfId="0" applyFont="1" applyBorder="1" applyAlignment="1">
      <alignment horizontal="center" vertical="center"/>
    </xf>
    <xf numFmtId="0" fontId="7" fillId="3" borderId="10" xfId="0" applyFont="1" applyFill="1" applyBorder="1" applyAlignment="1">
      <alignment horizontal="center" vertical="center"/>
    </xf>
    <xf numFmtId="0" fontId="8" fillId="5" borderId="0" xfId="0" applyFont="1" applyFill="1" applyAlignment="1">
      <alignment horizontal="center" vertical="center"/>
    </xf>
    <xf numFmtId="0" fontId="3" fillId="12" borderId="1" xfId="0" applyFont="1" applyFill="1" applyBorder="1" applyAlignment="1">
      <alignment vertical="top" wrapText="1"/>
    </xf>
    <xf numFmtId="0" fontId="3" fillId="6" borderId="1" xfId="0" applyFont="1" applyFill="1" applyBorder="1"/>
    <xf numFmtId="0" fontId="5" fillId="0" borderId="0" xfId="0" applyFont="1"/>
    <xf numFmtId="0" fontId="3" fillId="0" borderId="0" xfId="0" applyFont="1" applyAlignment="1">
      <alignment vertical="top" wrapText="1"/>
    </xf>
    <xf numFmtId="0" fontId="5" fillId="8" borderId="1" xfId="0" applyFont="1" applyFill="1" applyBorder="1"/>
    <xf numFmtId="0" fontId="5" fillId="12" borderId="1" xfId="0" applyFont="1" applyFill="1" applyBorder="1" applyAlignment="1">
      <alignment vertical="top" wrapText="1"/>
    </xf>
    <xf numFmtId="0" fontId="3" fillId="12" borderId="1" xfId="0" applyFont="1" applyFill="1" applyBorder="1"/>
    <xf numFmtId="0" fontId="5" fillId="12" borderId="1" xfId="0" applyFont="1" applyFill="1" applyBorder="1"/>
    <xf numFmtId="0" fontId="7" fillId="5" borderId="0" xfId="0" applyFont="1" applyFill="1" applyAlignment="1">
      <alignment horizontal="left" vertical="center"/>
    </xf>
    <xf numFmtId="0" fontId="8" fillId="5" borderId="0" xfId="0" applyFont="1" applyFill="1" applyAlignment="1">
      <alignment horizontal="center" vertical="center" wrapText="1"/>
    </xf>
    <xf numFmtId="0" fontId="1" fillId="10" borderId="15" xfId="0" applyFont="1" applyFill="1" applyBorder="1" applyAlignment="1">
      <alignment vertical="top"/>
    </xf>
    <xf numFmtId="0" fontId="4" fillId="16" borderId="1" xfId="0" applyFont="1" applyFill="1" applyBorder="1" applyAlignment="1">
      <alignment vertical="top" wrapText="1"/>
    </xf>
    <xf numFmtId="0" fontId="4" fillId="16" borderId="1" xfId="0" applyFont="1" applyFill="1" applyBorder="1"/>
    <xf numFmtId="0" fontId="4" fillId="15" borderId="1" xfId="0" applyFont="1" applyFill="1" applyBorder="1"/>
    <xf numFmtId="0" fontId="13" fillId="15" borderId="1" xfId="0" applyFont="1" applyFill="1" applyBorder="1"/>
    <xf numFmtId="0" fontId="13" fillId="16" borderId="1" xfId="0" applyFont="1" applyFill="1" applyBorder="1" applyAlignment="1">
      <alignment vertical="top" wrapText="1"/>
    </xf>
    <xf numFmtId="1" fontId="4" fillId="16" borderId="1" xfId="0" applyNumberFormat="1" applyFont="1" applyFill="1" applyBorder="1" applyAlignment="1">
      <alignment vertical="top" wrapText="1"/>
    </xf>
    <xf numFmtId="0" fontId="7" fillId="5" borderId="0" xfId="0" applyFont="1" applyFill="1" applyAlignment="1">
      <alignment horizontal="center" vertical="center" wrapText="1"/>
    </xf>
    <xf numFmtId="0" fontId="4" fillId="5" borderId="0" xfId="0" applyFont="1" applyFill="1" applyAlignment="1">
      <alignment horizontal="center" vertical="center" wrapText="1"/>
    </xf>
    <xf numFmtId="0" fontId="1" fillId="5" borderId="7" xfId="0" applyFont="1" applyFill="1" applyBorder="1" applyAlignment="1">
      <alignment horizontal="left" vertical="top"/>
    </xf>
    <xf numFmtId="0" fontId="1" fillId="5" borderId="11" xfId="0" applyFont="1" applyFill="1" applyBorder="1" applyAlignment="1">
      <alignment horizontal="left" vertical="top"/>
    </xf>
    <xf numFmtId="0" fontId="2" fillId="5" borderId="0" xfId="0" applyFont="1" applyFill="1" applyAlignment="1">
      <alignment horizontal="left" vertical="center" wrapText="1"/>
    </xf>
    <xf numFmtId="0" fontId="1" fillId="5" borderId="0" xfId="0" applyFont="1" applyFill="1" applyAlignment="1">
      <alignment horizontal="left" wrapText="1"/>
    </xf>
    <xf numFmtId="0" fontId="1" fillId="0" borderId="12" xfId="0" applyFont="1" applyBorder="1" applyAlignment="1">
      <alignment horizontal="left" wrapText="1"/>
    </xf>
    <xf numFmtId="0" fontId="1" fillId="0" borderId="5" xfId="0" applyFont="1" applyBorder="1" applyAlignment="1">
      <alignment horizontal="left" wrapText="1"/>
    </xf>
    <xf numFmtId="0" fontId="3" fillId="0" borderId="0" xfId="0" applyFont="1" applyAlignment="1">
      <alignment horizontal="center"/>
    </xf>
    <xf numFmtId="0" fontId="1" fillId="5" borderId="0" xfId="0" applyFont="1" applyFill="1" applyAlignment="1">
      <alignment vertical="center"/>
    </xf>
    <xf numFmtId="0" fontId="8" fillId="5" borderId="15" xfId="0" applyFont="1" applyFill="1" applyBorder="1" applyAlignment="1">
      <alignment vertical="center"/>
    </xf>
    <xf numFmtId="0" fontId="8" fillId="5" borderId="0" xfId="0" applyFont="1" applyFill="1" applyAlignment="1">
      <alignment vertical="center"/>
    </xf>
    <xf numFmtId="0" fontId="8" fillId="0" borderId="1" xfId="0" applyFont="1" applyBorder="1" applyAlignment="1">
      <alignment vertical="center"/>
    </xf>
    <xf numFmtId="0" fontId="16" fillId="0" borderId="14" xfId="0" applyFont="1" applyBorder="1" applyAlignment="1">
      <alignment vertical="center" wrapText="1"/>
    </xf>
    <xf numFmtId="0" fontId="8" fillId="5" borderId="1" xfId="0" applyFont="1" applyFill="1" applyBorder="1" applyAlignment="1">
      <alignment vertical="center"/>
    </xf>
    <xf numFmtId="0" fontId="8" fillId="5" borderId="15" xfId="0" applyFont="1" applyFill="1" applyBorder="1" applyAlignment="1">
      <alignment horizontal="center" vertical="center"/>
    </xf>
    <xf numFmtId="0" fontId="8" fillId="0" borderId="15" xfId="0" applyFont="1" applyBorder="1" applyAlignment="1">
      <alignment horizontal="center" vertical="center"/>
    </xf>
    <xf numFmtId="0" fontId="1" fillId="5" borderId="0" xfId="0" applyFont="1" applyFill="1" applyAlignment="1">
      <alignment horizontal="center" vertical="center"/>
    </xf>
    <xf numFmtId="0" fontId="6" fillId="5" borderId="0" xfId="0" applyFont="1" applyFill="1" applyAlignment="1">
      <alignment horizontal="left" vertical="center" wrapText="1"/>
    </xf>
    <xf numFmtId="0" fontId="1" fillId="5" borderId="15"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right"/>
    </xf>
    <xf numFmtId="0" fontId="7" fillId="0" borderId="0" xfId="0" applyFont="1" applyAlignment="1">
      <alignment horizontal="center" vertical="center"/>
    </xf>
    <xf numFmtId="0" fontId="6" fillId="0" borderId="0" xfId="0" applyFont="1"/>
    <xf numFmtId="0" fontId="3" fillId="0" borderId="1" xfId="0" applyFont="1" applyBorder="1"/>
    <xf numFmtId="0" fontId="1" fillId="0" borderId="9" xfId="0" applyFont="1" applyBorder="1" applyAlignment="1">
      <alignment vertical="top"/>
    </xf>
    <xf numFmtId="0" fontId="1" fillId="0" borderId="0" xfId="0" applyFont="1" applyAlignment="1">
      <alignment vertical="top"/>
    </xf>
    <xf numFmtId="0" fontId="22" fillId="0" borderId="0" xfId="0" applyFont="1" applyAlignment="1">
      <alignment horizontal="center"/>
    </xf>
    <xf numFmtId="0" fontId="26" fillId="0" borderId="0" xfId="0" applyFont="1" applyAlignment="1">
      <alignment horizontal="right" vertical="top" indent="1"/>
    </xf>
    <xf numFmtId="0" fontId="26" fillId="0" borderId="0" xfId="0" applyFont="1" applyAlignment="1">
      <alignment horizontal="right" vertical="center" wrapText="1" indent="1"/>
    </xf>
    <xf numFmtId="0" fontId="26" fillId="0" borderId="0" xfId="0" applyFont="1" applyAlignment="1">
      <alignment horizontal="right" indent="1"/>
    </xf>
    <xf numFmtId="0" fontId="26" fillId="0" borderId="13" xfId="0" applyFont="1" applyBorder="1" applyAlignment="1">
      <alignment horizontal="right" indent="1"/>
    </xf>
    <xf numFmtId="0" fontId="8" fillId="0" borderId="0" xfId="0" applyFont="1" applyAlignment="1">
      <alignment horizontal="left" vertical="center"/>
    </xf>
    <xf numFmtId="0" fontId="8" fillId="0" borderId="5" xfId="0" applyFont="1" applyBorder="1" applyAlignment="1">
      <alignment horizontal="left" vertical="center"/>
    </xf>
    <xf numFmtId="0" fontId="14" fillId="0" borderId="0" xfId="0" applyFont="1" applyAlignment="1">
      <alignment horizontal="left" vertical="center" wrapText="1"/>
    </xf>
    <xf numFmtId="0" fontId="15" fillId="0" borderId="0" xfId="0" applyFont="1" applyAlignment="1">
      <alignment horizontal="left" vertical="center"/>
    </xf>
    <xf numFmtId="0" fontId="8" fillId="7" borderId="2" xfId="0" applyFont="1" applyFill="1" applyBorder="1" applyAlignment="1">
      <alignment horizontal="left" vertical="center" wrapText="1"/>
    </xf>
    <xf numFmtId="0" fontId="26" fillId="7" borderId="9" xfId="0" applyFont="1" applyFill="1" applyBorder="1" applyAlignment="1">
      <alignment horizontal="right" vertical="center" wrapText="1" indent="1"/>
    </xf>
    <xf numFmtId="0" fontId="26" fillId="7" borderId="10" xfId="0" applyFont="1" applyFill="1" applyBorder="1" applyAlignment="1">
      <alignment horizontal="right" vertical="center" wrapText="1" indent="1"/>
    </xf>
    <xf numFmtId="0" fontId="26" fillId="7" borderId="13" xfId="0" applyFont="1" applyFill="1" applyBorder="1" applyAlignment="1">
      <alignment horizontal="right" vertical="center" wrapText="1" indent="1"/>
    </xf>
    <xf numFmtId="0" fontId="26" fillId="7" borderId="6" xfId="0" applyFont="1" applyFill="1" applyBorder="1" applyAlignment="1">
      <alignment horizontal="right" vertical="center" wrapText="1" indent="1"/>
    </xf>
    <xf numFmtId="0" fontId="26" fillId="7" borderId="2" xfId="0" applyFont="1" applyFill="1" applyBorder="1" applyAlignment="1">
      <alignment horizontal="right" vertical="center" wrapText="1" indent="1"/>
    </xf>
    <xf numFmtId="0" fontId="26" fillId="7" borderId="4" xfId="0" applyFont="1" applyFill="1" applyBorder="1" applyAlignment="1">
      <alignment horizontal="right" vertical="center" wrapText="1" indent="1"/>
    </xf>
    <xf numFmtId="0" fontId="14" fillId="5" borderId="7" xfId="0" applyFont="1" applyFill="1" applyBorder="1" applyAlignment="1">
      <alignment horizontal="left" vertical="center" wrapText="1"/>
    </xf>
    <xf numFmtId="0" fontId="26" fillId="5" borderId="7" xfId="0" applyFont="1" applyFill="1" applyBorder="1" applyAlignment="1">
      <alignment horizontal="right" vertical="center" wrapText="1" indent="1"/>
    </xf>
    <xf numFmtId="0" fontId="26" fillId="5" borderId="9" xfId="0" applyFont="1" applyFill="1" applyBorder="1" applyAlignment="1">
      <alignment horizontal="right" vertical="center" wrapText="1" indent="1"/>
    </xf>
    <xf numFmtId="0" fontId="8" fillId="5" borderId="0" xfId="0" applyFont="1" applyFill="1" applyAlignment="1">
      <alignment horizontal="left" vertical="center"/>
    </xf>
    <xf numFmtId="0" fontId="26" fillId="5" borderId="0" xfId="0" applyFont="1" applyFill="1" applyAlignment="1">
      <alignment horizontal="right" indent="1"/>
    </xf>
    <xf numFmtId="0" fontId="26" fillId="5" borderId="0" xfId="0" applyFont="1" applyFill="1" applyAlignment="1">
      <alignment horizontal="right" vertical="center" wrapText="1" indent="1"/>
    </xf>
    <xf numFmtId="0" fontId="3" fillId="0" borderId="0" xfId="0" applyFont="1" applyAlignment="1">
      <alignment horizontal="left" indent="2"/>
    </xf>
    <xf numFmtId="0" fontId="26" fillId="7" borderId="0" xfId="0" applyFont="1" applyFill="1" applyAlignment="1">
      <alignment horizontal="center" vertical="center"/>
    </xf>
    <xf numFmtId="1" fontId="26" fillId="5" borderId="0" xfId="0" applyNumberFormat="1" applyFont="1" applyFill="1" applyAlignment="1">
      <alignment horizontal="center"/>
    </xf>
    <xf numFmtId="0" fontId="15" fillId="5" borderId="0" xfId="0" applyFont="1" applyFill="1" applyAlignment="1">
      <alignment horizontal="left" vertical="center" wrapText="1"/>
    </xf>
    <xf numFmtId="0" fontId="26" fillId="5" borderId="0" xfId="0" applyFont="1" applyFill="1" applyAlignment="1">
      <alignment horizontal="center" vertical="center"/>
    </xf>
    <xf numFmtId="0" fontId="26" fillId="5" borderId="0" xfId="0" applyFont="1" applyFill="1" applyAlignment="1">
      <alignment horizontal="right" vertical="center" indent="1"/>
    </xf>
    <xf numFmtId="1" fontId="28" fillId="5" borderId="0" xfId="0" applyNumberFormat="1" applyFont="1" applyFill="1" applyAlignment="1">
      <alignment horizontal="center" vertical="center"/>
    </xf>
    <xf numFmtId="1" fontId="30" fillId="5" borderId="0" xfId="0" applyNumberFormat="1" applyFont="1" applyFill="1" applyAlignment="1">
      <alignment horizontal="center" vertical="top" wrapText="1"/>
    </xf>
    <xf numFmtId="1" fontId="28" fillId="5" borderId="0" xfId="0" applyNumberFormat="1" applyFont="1" applyFill="1" applyAlignment="1">
      <alignment horizontal="center"/>
    </xf>
    <xf numFmtId="0" fontId="14" fillId="5" borderId="15" xfId="0" applyFont="1" applyFill="1" applyBorder="1" applyAlignment="1">
      <alignment horizontal="left" vertical="center" wrapText="1"/>
    </xf>
    <xf numFmtId="0" fontId="8" fillId="0" borderId="0" xfId="0" applyFont="1" applyAlignment="1">
      <alignment horizontal="left" vertical="center" wrapText="1"/>
    </xf>
    <xf numFmtId="0" fontId="26" fillId="0" borderId="0" xfId="0" applyFont="1" applyAlignment="1">
      <alignment horizontal="right" vertical="top" wrapText="1" indent="1"/>
    </xf>
    <xf numFmtId="0" fontId="34" fillId="7" borderId="4" xfId="0" applyFont="1" applyFill="1" applyBorder="1" applyAlignment="1">
      <alignment horizontal="left" vertical="center" wrapText="1"/>
    </xf>
    <xf numFmtId="0" fontId="34" fillId="7" borderId="1"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 fillId="7" borderId="1" xfId="0" applyFont="1" applyFill="1" applyBorder="1"/>
    <xf numFmtId="0" fontId="26" fillId="12" borderId="10" xfId="0" applyFont="1" applyFill="1" applyBorder="1" applyAlignment="1">
      <alignment horizontal="right" vertical="center" wrapText="1" indent="1"/>
    </xf>
    <xf numFmtId="0" fontId="26" fillId="12" borderId="13" xfId="0" applyFont="1" applyFill="1" applyBorder="1" applyAlignment="1">
      <alignment horizontal="right" vertical="center" wrapText="1" indent="1"/>
    </xf>
    <xf numFmtId="0" fontId="26" fillId="12" borderId="6" xfId="0" applyFont="1" applyFill="1" applyBorder="1" applyAlignment="1">
      <alignment horizontal="right" vertical="center" wrapText="1" indent="1"/>
    </xf>
    <xf numFmtId="0" fontId="3" fillId="0" borderId="0" xfId="0" applyFont="1" applyAlignment="1">
      <alignment wrapText="1"/>
    </xf>
    <xf numFmtId="0" fontId="3" fillId="10" borderId="1" xfId="0" applyFont="1" applyFill="1" applyBorder="1"/>
    <xf numFmtId="0" fontId="5" fillId="18" borderId="1" xfId="0" applyFont="1" applyFill="1" applyBorder="1" applyAlignment="1">
      <alignment vertical="center" wrapText="1"/>
    </xf>
    <xf numFmtId="0" fontId="5" fillId="18" borderId="1" xfId="0" applyFont="1" applyFill="1" applyBorder="1" applyAlignment="1">
      <alignment vertical="center"/>
    </xf>
    <xf numFmtId="0" fontId="3" fillId="18" borderId="1" xfId="0" applyFont="1" applyFill="1" applyBorder="1" applyAlignment="1">
      <alignment vertical="top" wrapText="1"/>
    </xf>
    <xf numFmtId="0" fontId="3" fillId="18" borderId="1" xfId="0" applyFont="1" applyFill="1" applyBorder="1"/>
    <xf numFmtId="0" fontId="3" fillId="18" borderId="2" xfId="0" applyFont="1" applyFill="1" applyBorder="1"/>
    <xf numFmtId="0" fontId="3" fillId="18" borderId="13" xfId="0" applyFont="1" applyFill="1" applyBorder="1"/>
    <xf numFmtId="0" fontId="5" fillId="7" borderId="1" xfId="0" applyFont="1" applyFill="1" applyBorder="1"/>
    <xf numFmtId="0" fontId="5" fillId="10" borderId="1" xfId="0" applyFont="1" applyFill="1" applyBorder="1"/>
    <xf numFmtId="0" fontId="3" fillId="14" borderId="1" xfId="0" applyFont="1" applyFill="1" applyBorder="1" applyAlignment="1">
      <alignment horizontal="right" vertical="top" wrapText="1"/>
    </xf>
    <xf numFmtId="0" fontId="6" fillId="7" borderId="1" xfId="0" applyFont="1" applyFill="1" applyBorder="1" applyAlignment="1">
      <alignment horizontal="center" vertical="center"/>
    </xf>
    <xf numFmtId="0" fontId="3" fillId="7" borderId="1" xfId="0" applyFont="1" applyFill="1" applyBorder="1" applyAlignment="1">
      <alignment vertical="center"/>
    </xf>
    <xf numFmtId="0" fontId="3" fillId="0" borderId="0" xfId="0" applyFont="1" applyAlignment="1">
      <alignment vertical="center"/>
    </xf>
    <xf numFmtId="0" fontId="3" fillId="8" borderId="1" xfId="0" applyFont="1" applyFill="1" applyBorder="1" applyAlignment="1">
      <alignment vertical="center" wrapText="1"/>
    </xf>
    <xf numFmtId="0" fontId="3" fillId="12" borderId="1" xfId="0" applyFont="1" applyFill="1" applyBorder="1" applyAlignment="1">
      <alignment vertical="center" wrapText="1"/>
    </xf>
    <xf numFmtId="0" fontId="3" fillId="12" borderId="1" xfId="0" applyFont="1" applyFill="1" applyBorder="1" applyAlignment="1">
      <alignment vertical="center"/>
    </xf>
    <xf numFmtId="0" fontId="24" fillId="7" borderId="1" xfId="0" applyFont="1" applyFill="1" applyBorder="1" applyAlignment="1">
      <alignment horizontal="right" vertical="center" wrapText="1" indent="1"/>
    </xf>
    <xf numFmtId="0" fontId="37" fillId="7" borderId="1" xfId="0" applyFont="1" applyFill="1" applyBorder="1" applyAlignment="1">
      <alignment horizontal="right" vertical="center" wrapText="1" indent="1"/>
    </xf>
    <xf numFmtId="0" fontId="41" fillId="7" borderId="1" xfId="0" applyFont="1" applyFill="1" applyBorder="1" applyAlignment="1">
      <alignment horizontal="right" vertical="center" wrapText="1" indent="1"/>
    </xf>
    <xf numFmtId="0" fontId="25" fillId="5" borderId="0" xfId="0" applyFont="1" applyFill="1" applyAlignment="1">
      <alignment horizontal="center" vertical="center"/>
    </xf>
    <xf numFmtId="0" fontId="7" fillId="21" borderId="0" xfId="0" applyFont="1" applyFill="1" applyAlignment="1">
      <alignment horizontal="center" vertical="center"/>
    </xf>
    <xf numFmtId="0" fontId="24" fillId="8" borderId="1" xfId="0" applyFont="1" applyFill="1" applyBorder="1" applyAlignment="1">
      <alignment horizontal="right" vertical="center" wrapText="1" indent="1"/>
    </xf>
    <xf numFmtId="0" fontId="8" fillId="8" borderId="1" xfId="0" applyFont="1" applyFill="1" applyBorder="1" applyAlignment="1">
      <alignment horizontal="left" vertical="center" wrapText="1"/>
    </xf>
    <xf numFmtId="0" fontId="8" fillId="8" borderId="4" xfId="0" applyFont="1" applyFill="1" applyBorder="1" applyAlignment="1">
      <alignment horizontal="left" vertical="center" wrapText="1"/>
    </xf>
    <xf numFmtId="0" fontId="26" fillId="8" borderId="4" xfId="0" applyFont="1" applyFill="1" applyBorder="1" applyAlignment="1">
      <alignment horizontal="center" vertical="center"/>
    </xf>
    <xf numFmtId="0" fontId="26" fillId="8" borderId="1" xfId="0" applyFont="1" applyFill="1" applyBorder="1" applyAlignment="1">
      <alignment horizontal="center" vertical="center"/>
    </xf>
    <xf numFmtId="0" fontId="24" fillId="12" borderId="1" xfId="0" applyFont="1" applyFill="1" applyBorder="1" applyAlignment="1">
      <alignment horizontal="right" vertical="center" wrapText="1" indent="1"/>
    </xf>
    <xf numFmtId="1" fontId="27"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0" fontId="5" fillId="7" borderId="13" xfId="0" applyFont="1" applyFill="1" applyBorder="1"/>
    <xf numFmtId="1" fontId="3" fillId="6" borderId="1" xfId="0" applyNumberFormat="1" applyFont="1" applyFill="1" applyBorder="1"/>
    <xf numFmtId="0" fontId="3" fillId="5" borderId="1" xfId="0" applyFont="1" applyFill="1" applyBorder="1"/>
    <xf numFmtId="0" fontId="5" fillId="10" borderId="1" xfId="0" applyFont="1" applyFill="1" applyBorder="1" applyAlignment="1">
      <alignment wrapText="1"/>
    </xf>
    <xf numFmtId="0" fontId="3" fillId="10" borderId="1" xfId="0" applyFont="1" applyFill="1" applyBorder="1" applyAlignment="1">
      <alignment wrapText="1"/>
    </xf>
    <xf numFmtId="0" fontId="3" fillId="8" borderId="1" xfId="0" applyFont="1" applyFill="1" applyBorder="1" applyAlignment="1">
      <alignment horizontal="right" vertical="center" wrapText="1"/>
    </xf>
    <xf numFmtId="1" fontId="37" fillId="6" borderId="1" xfId="0" applyNumberFormat="1" applyFont="1" applyFill="1" applyBorder="1"/>
    <xf numFmtId="1" fontId="3" fillId="14" borderId="1" xfId="0" applyNumberFormat="1" applyFont="1" applyFill="1" applyBorder="1"/>
    <xf numFmtId="1" fontId="10" fillId="0" borderId="0" xfId="0" applyNumberFormat="1" applyFont="1"/>
    <xf numFmtId="0" fontId="10" fillId="0" borderId="0" xfId="0" applyFont="1"/>
    <xf numFmtId="0" fontId="10" fillId="0" borderId="0" xfId="0" applyFont="1" applyAlignment="1">
      <alignment horizontal="right" vertical="center"/>
    </xf>
    <xf numFmtId="0" fontId="10" fillId="0" borderId="0" xfId="0" applyFont="1" applyAlignment="1">
      <alignment horizontal="right"/>
    </xf>
    <xf numFmtId="0" fontId="16" fillId="8" borderId="4" xfId="0" applyFont="1" applyFill="1" applyBorder="1" applyAlignment="1">
      <alignment horizontal="left" vertical="center" wrapText="1"/>
    </xf>
    <xf numFmtId="0" fontId="3" fillId="0" borderId="0" xfId="0" applyFont="1" applyAlignment="1">
      <alignment horizontal="left"/>
    </xf>
    <xf numFmtId="0" fontId="3" fillId="7" borderId="2" xfId="0" applyFont="1" applyFill="1" applyBorder="1"/>
    <xf numFmtId="0" fontId="26" fillId="12" borderId="4" xfId="0" applyFont="1" applyFill="1" applyBorder="1" applyAlignment="1">
      <alignment horizontal="center" vertical="center"/>
    </xf>
    <xf numFmtId="0" fontId="26" fillId="12" borderId="1" xfId="0" applyFont="1" applyFill="1" applyBorder="1" applyAlignment="1">
      <alignment horizontal="center" vertical="center" wrapText="1"/>
    </xf>
    <xf numFmtId="0" fontId="26" fillId="0" borderId="0" xfId="0" applyFont="1" applyAlignment="1">
      <alignment horizontal="center"/>
    </xf>
    <xf numFmtId="0" fontId="26" fillId="12" borderId="1" xfId="0" applyFont="1" applyFill="1" applyBorder="1" applyAlignment="1">
      <alignment horizontal="center" vertical="center"/>
    </xf>
    <xf numFmtId="0" fontId="26" fillId="0" borderId="0" xfId="0" applyFont="1" applyAlignment="1">
      <alignment horizontal="center" vertical="top"/>
    </xf>
    <xf numFmtId="0" fontId="26" fillId="0" borderId="0" xfId="0" applyFont="1" applyAlignment="1">
      <alignment horizontal="center" vertical="top" wrapText="1"/>
    </xf>
    <xf numFmtId="0" fontId="26" fillId="7" borderId="9" xfId="0" applyFont="1" applyFill="1" applyBorder="1" applyAlignment="1">
      <alignment horizontal="center" vertical="center" wrapText="1"/>
    </xf>
    <xf numFmtId="0" fontId="26" fillId="7" borderId="1" xfId="0" applyFont="1" applyFill="1" applyBorder="1" applyAlignment="1">
      <alignment horizontal="center"/>
    </xf>
    <xf numFmtId="0" fontId="26" fillId="5" borderId="3"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0" xfId="0" applyFont="1" applyFill="1" applyAlignment="1">
      <alignment horizontal="center"/>
    </xf>
    <xf numFmtId="0" fontId="26" fillId="7" borderId="0" xfId="0" applyFont="1" applyFill="1" applyAlignment="1">
      <alignment horizontal="center"/>
    </xf>
    <xf numFmtId="0" fontId="26" fillId="7" borderId="13"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xf>
    <xf numFmtId="0" fontId="26" fillId="18" borderId="10" xfId="0" applyFont="1" applyFill="1" applyBorder="1" applyAlignment="1">
      <alignment horizontal="center" vertical="center" wrapText="1"/>
    </xf>
    <xf numFmtId="0" fontId="26" fillId="18" borderId="13" xfId="0" applyFont="1" applyFill="1" applyBorder="1" applyAlignment="1">
      <alignment horizontal="center" vertical="center" wrapText="1"/>
    </xf>
    <xf numFmtId="0" fontId="26" fillId="18" borderId="6" xfId="0" applyFont="1" applyFill="1" applyBorder="1" applyAlignment="1">
      <alignment horizontal="center" vertical="center" wrapText="1"/>
    </xf>
    <xf numFmtId="0" fontId="26" fillId="18" borderId="9" xfId="0" applyFont="1" applyFill="1" applyBorder="1" applyAlignment="1">
      <alignment horizontal="center" vertical="center" wrapText="1"/>
    </xf>
    <xf numFmtId="0" fontId="27" fillId="18" borderId="3"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4" fillId="18" borderId="2" xfId="0" applyFont="1" applyFill="1" applyBorder="1" applyAlignment="1">
      <alignment horizontal="right" vertical="center" wrapText="1" indent="1"/>
    </xf>
    <xf numFmtId="1" fontId="10" fillId="13" borderId="1" xfId="0" applyNumberFormat="1" applyFont="1" applyFill="1" applyBorder="1"/>
    <xf numFmtId="0" fontId="45" fillId="5" borderId="0" xfId="1" applyFill="1" applyAlignment="1">
      <alignment horizontal="center" vertical="center"/>
    </xf>
    <xf numFmtId="0" fontId="18" fillId="5" borderId="0" xfId="0" applyFont="1" applyFill="1" applyAlignment="1">
      <alignment horizontal="right" vertical="center" wrapText="1"/>
    </xf>
    <xf numFmtId="0" fontId="26" fillId="10" borderId="1" xfId="0" applyFont="1" applyFill="1" applyBorder="1" applyAlignment="1">
      <alignment horizontal="center" vertical="center" wrapText="1"/>
    </xf>
    <xf numFmtId="0" fontId="37" fillId="0" borderId="0" xfId="0" applyFont="1" applyAlignment="1">
      <alignment horizontal="left" vertical="center"/>
    </xf>
    <xf numFmtId="1" fontId="37" fillId="0" borderId="0" xfId="0" applyNumberFormat="1" applyFont="1"/>
    <xf numFmtId="0" fontId="37" fillId="0" borderId="0" xfId="0" applyFont="1" applyAlignment="1">
      <alignment horizontal="left" vertical="top" wrapText="1"/>
    </xf>
    <xf numFmtId="0" fontId="37" fillId="0" borderId="0" xfId="0" applyFont="1" applyAlignment="1">
      <alignment horizontal="left"/>
    </xf>
    <xf numFmtId="1" fontId="37" fillId="0" borderId="0" xfId="0" applyNumberFormat="1" applyFont="1" applyAlignment="1">
      <alignment horizontal="right" vertical="center"/>
    </xf>
    <xf numFmtId="1" fontId="37" fillId="0" borderId="0" xfId="0" applyNumberFormat="1" applyFont="1" applyAlignment="1">
      <alignment horizontal="right"/>
    </xf>
    <xf numFmtId="1" fontId="3" fillId="0" borderId="0" xfId="0" applyNumberFormat="1" applyFont="1"/>
    <xf numFmtId="0" fontId="3" fillId="0" borderId="0" xfId="0" applyFont="1" applyProtection="1">
      <protection locked="0"/>
    </xf>
    <xf numFmtId="1" fontId="28" fillId="5" borderId="0" xfId="0" applyNumberFormat="1" applyFont="1" applyFill="1" applyAlignment="1">
      <alignment horizontal="center" vertical="center" wrapText="1"/>
    </xf>
    <xf numFmtId="9" fontId="3" fillId="0" borderId="0" xfId="0" applyNumberFormat="1" applyFont="1"/>
    <xf numFmtId="9" fontId="7" fillId="5" borderId="0" xfId="0" applyNumberFormat="1" applyFont="1" applyFill="1" applyAlignment="1">
      <alignment horizontal="center" vertical="center"/>
    </xf>
    <xf numFmtId="9" fontId="3" fillId="0" borderId="0" xfId="2" applyFont="1"/>
    <xf numFmtId="0" fontId="7" fillId="0" borderId="0" xfId="0" applyFont="1" applyAlignment="1">
      <alignment horizontal="center" wrapText="1"/>
    </xf>
    <xf numFmtId="9" fontId="3" fillId="5" borderId="0" xfId="0" applyNumberFormat="1" applyFont="1" applyFill="1" applyAlignment="1">
      <alignment horizontal="right" vertical="center" wrapText="1"/>
    </xf>
    <xf numFmtId="0" fontId="5" fillId="5" borderId="0" xfId="0" applyFont="1" applyFill="1"/>
    <xf numFmtId="0" fontId="3" fillId="5" borderId="0" xfId="0" applyFont="1" applyFill="1" applyAlignment="1">
      <alignment wrapText="1"/>
    </xf>
    <xf numFmtId="0" fontId="3" fillId="5" borderId="0" xfId="0" applyFont="1" applyFill="1" applyAlignment="1">
      <alignment horizontal="left" vertical="center" wrapText="1"/>
    </xf>
    <xf numFmtId="9" fontId="3" fillId="5" borderId="0" xfId="0" applyNumberFormat="1" applyFont="1" applyFill="1" applyAlignment="1">
      <alignment horizontal="left" vertical="center" wrapText="1"/>
    </xf>
    <xf numFmtId="0" fontId="3" fillId="5" borderId="0" xfId="0" applyFont="1" applyFill="1" applyAlignment="1">
      <alignment vertical="center" wrapText="1"/>
    </xf>
    <xf numFmtId="164" fontId="3" fillId="5" borderId="0" xfId="0" applyNumberFormat="1" applyFont="1" applyFill="1" applyAlignment="1">
      <alignment horizontal="right" vertical="center"/>
    </xf>
    <xf numFmtId="164" fontId="3" fillId="5" borderId="0" xfId="0" applyNumberFormat="1" applyFont="1" applyFill="1" applyAlignment="1">
      <alignment horizontal="left" vertical="center" wrapText="1"/>
    </xf>
    <xf numFmtId="0" fontId="36" fillId="5" borderId="0" xfId="0" applyFont="1" applyFill="1" applyAlignment="1">
      <alignment horizontal="right" vertical="center"/>
    </xf>
    <xf numFmtId="1" fontId="3" fillId="5" borderId="0" xfId="0" applyNumberFormat="1" applyFont="1" applyFill="1"/>
    <xf numFmtId="0" fontId="26" fillId="7" borderId="8" xfId="0" applyFont="1" applyFill="1" applyBorder="1" applyAlignment="1">
      <alignment horizontal="center"/>
    </xf>
    <xf numFmtId="0" fontId="26" fillId="18" borderId="7" xfId="0" applyFont="1" applyFill="1" applyBorder="1" applyAlignment="1">
      <alignment horizontal="center" vertical="center" wrapText="1"/>
    </xf>
    <xf numFmtId="0" fontId="26" fillId="18" borderId="0" xfId="0" applyFont="1" applyFill="1" applyAlignment="1">
      <alignment horizontal="center" vertical="center" wrapText="1"/>
    </xf>
    <xf numFmtId="0" fontId="27" fillId="7" borderId="0" xfId="0" applyFont="1" applyFill="1" applyAlignment="1">
      <alignment horizontal="right" vertical="center" wrapText="1" indent="2"/>
    </xf>
    <xf numFmtId="0" fontId="37" fillId="7" borderId="13" xfId="0" applyFont="1" applyFill="1" applyBorder="1" applyAlignment="1">
      <alignment horizontal="center" vertical="center" wrapText="1"/>
    </xf>
    <xf numFmtId="0" fontId="7" fillId="25" borderId="1" xfId="0" applyFont="1" applyFill="1" applyBorder="1" applyAlignment="1" applyProtection="1">
      <alignment horizontal="center" vertical="center" wrapText="1"/>
      <protection locked="0"/>
    </xf>
    <xf numFmtId="0" fontId="22" fillId="25" borderId="1" xfId="0" applyFont="1" applyFill="1" applyBorder="1" applyAlignment="1">
      <alignment horizontal="center" vertical="center" wrapText="1"/>
    </xf>
    <xf numFmtId="1" fontId="28" fillId="5" borderId="0" xfId="0" applyNumberFormat="1" applyFont="1" applyFill="1" applyAlignment="1">
      <alignment horizontal="center" vertical="top"/>
    </xf>
    <xf numFmtId="0" fontId="19" fillId="5" borderId="0" xfId="0" applyFont="1" applyFill="1" applyAlignment="1">
      <alignment horizontal="center" vertical="center" wrapText="1"/>
    </xf>
    <xf numFmtId="1" fontId="28" fillId="5" borderId="0" xfId="0" applyNumberFormat="1" applyFont="1" applyFill="1" applyAlignment="1">
      <alignment horizontal="center" vertical="top" wrapText="1"/>
    </xf>
    <xf numFmtId="0" fontId="26" fillId="7" borderId="10" xfId="0" applyFont="1" applyFill="1" applyBorder="1" applyAlignment="1">
      <alignment horizontal="center" vertical="center"/>
    </xf>
    <xf numFmtId="0" fontId="9" fillId="9" borderId="32" xfId="0" applyFont="1" applyFill="1" applyBorder="1" applyAlignment="1">
      <alignment horizontal="center" vertical="center" wrapText="1"/>
    </xf>
    <xf numFmtId="0" fontId="10" fillId="9" borderId="32" xfId="0" applyFont="1" applyFill="1" applyBorder="1" applyAlignment="1">
      <alignment horizontal="center" vertical="center" wrapText="1"/>
    </xf>
    <xf numFmtId="1" fontId="10" fillId="9" borderId="32" xfId="0" applyNumberFormat="1" applyFont="1" applyFill="1" applyBorder="1" applyAlignment="1">
      <alignment horizontal="center" vertical="center" wrapText="1"/>
    </xf>
    <xf numFmtId="0" fontId="26" fillId="7" borderId="4" xfId="0" applyFont="1" applyFill="1" applyBorder="1" applyAlignment="1">
      <alignment horizontal="center"/>
    </xf>
    <xf numFmtId="0" fontId="25" fillId="25" borderId="1" xfId="0" applyFont="1" applyFill="1" applyBorder="1" applyAlignment="1">
      <alignment horizontal="center" vertical="center" wrapText="1"/>
    </xf>
    <xf numFmtId="0" fontId="14" fillId="5" borderId="0" xfId="0" applyFont="1" applyFill="1" applyAlignment="1">
      <alignment horizontal="left" vertical="center" wrapText="1"/>
    </xf>
    <xf numFmtId="1" fontId="30" fillId="5" borderId="0" xfId="0" applyNumberFormat="1" applyFont="1" applyFill="1" applyAlignment="1">
      <alignment horizontal="left" vertical="center" wrapText="1"/>
    </xf>
    <xf numFmtId="1" fontId="28" fillId="5" borderId="5" xfId="0" applyNumberFormat="1" applyFont="1" applyFill="1" applyBorder="1" applyAlignment="1">
      <alignment horizontal="center" vertical="center" wrapText="1"/>
    </xf>
    <xf numFmtId="0" fontId="16" fillId="5" borderId="0" xfId="0" applyFont="1" applyFill="1" applyAlignment="1">
      <alignment horizontal="left" vertical="center" wrapText="1"/>
    </xf>
    <xf numFmtId="0" fontId="23" fillId="5" borderId="0" xfId="0" applyFont="1" applyFill="1" applyAlignment="1">
      <alignment horizontal="left" vertical="center" wrapText="1"/>
    </xf>
    <xf numFmtId="1" fontId="28" fillId="5" borderId="0" xfId="0" applyNumberFormat="1" applyFont="1" applyFill="1" applyAlignment="1">
      <alignment horizontal="left" vertical="center"/>
    </xf>
    <xf numFmtId="0" fontId="16" fillId="5" borderId="0" xfId="0" applyFont="1" applyFill="1" applyAlignment="1">
      <alignment vertical="center" wrapText="1"/>
    </xf>
    <xf numFmtId="0" fontId="19" fillId="5" borderId="0" xfId="0" applyFont="1" applyFill="1" applyAlignment="1">
      <alignment vertical="center" wrapText="1"/>
    </xf>
    <xf numFmtId="0" fontId="31" fillId="5" borderId="0" xfId="0" applyFont="1" applyFill="1" applyAlignment="1">
      <alignment horizontal="left" vertical="center" wrapText="1"/>
    </xf>
    <xf numFmtId="1" fontId="28" fillId="5" borderId="0" xfId="0" applyNumberFormat="1" applyFont="1" applyFill="1" applyAlignment="1">
      <alignment horizontal="left" vertical="center" wrapText="1" indent="2"/>
    </xf>
    <xf numFmtId="1" fontId="30" fillId="5" borderId="0" xfId="0" applyNumberFormat="1" applyFont="1" applyFill="1" applyAlignment="1">
      <alignment horizontal="center" vertical="center" wrapText="1"/>
    </xf>
    <xf numFmtId="1" fontId="32" fillId="5" borderId="0" xfId="0" applyNumberFormat="1" applyFont="1" applyFill="1" applyAlignment="1">
      <alignment horizontal="left" vertical="center" wrapText="1"/>
    </xf>
    <xf numFmtId="1" fontId="46" fillId="5" borderId="0" xfId="0" applyNumberFormat="1" applyFont="1" applyFill="1" applyAlignment="1">
      <alignment horizontal="left" vertical="center" wrapText="1"/>
    </xf>
    <xf numFmtId="1" fontId="46" fillId="5" borderId="0" xfId="0" applyNumberFormat="1" applyFont="1" applyFill="1" applyAlignment="1">
      <alignment horizontal="right" vertical="center" wrapText="1"/>
    </xf>
    <xf numFmtId="1" fontId="47" fillId="5" borderId="0" xfId="0" applyNumberFormat="1" applyFont="1" applyFill="1" applyAlignment="1">
      <alignment horizontal="center" vertical="center" wrapText="1"/>
    </xf>
    <xf numFmtId="1" fontId="47" fillId="5" borderId="0" xfId="0" applyNumberFormat="1" applyFont="1" applyFill="1" applyAlignment="1">
      <alignment horizontal="left" vertical="center" wrapText="1"/>
    </xf>
    <xf numFmtId="1" fontId="28" fillId="5" borderId="0" xfId="0" applyNumberFormat="1" applyFont="1" applyFill="1" applyAlignment="1">
      <alignment horizontal="left" vertical="center" wrapText="1"/>
    </xf>
    <xf numFmtId="0" fontId="19" fillId="5" borderId="0" xfId="0" applyFont="1" applyFill="1" applyAlignment="1">
      <alignment vertical="center"/>
    </xf>
    <xf numFmtId="1" fontId="29" fillId="5" borderId="0" xfId="0" applyNumberFormat="1" applyFont="1" applyFill="1" applyAlignment="1">
      <alignment horizontal="center" vertical="center"/>
    </xf>
    <xf numFmtId="1" fontId="26" fillId="5" borderId="0" xfId="0" applyNumberFormat="1" applyFont="1" applyFill="1" applyAlignment="1">
      <alignment horizontal="center" vertical="center" wrapText="1"/>
    </xf>
    <xf numFmtId="0" fontId="26" fillId="7" borderId="6" xfId="0" applyFont="1" applyFill="1" applyBorder="1" applyAlignment="1">
      <alignment horizontal="center" vertical="center"/>
    </xf>
    <xf numFmtId="0" fontId="27" fillId="7" borderId="1" xfId="0" applyFont="1" applyFill="1" applyBorder="1" applyAlignment="1">
      <alignment horizontal="center" vertical="center" wrapText="1"/>
    </xf>
    <xf numFmtId="1" fontId="28" fillId="8" borderId="8" xfId="0" applyNumberFormat="1" applyFont="1" applyFill="1" applyBorder="1" applyAlignment="1">
      <alignment horizontal="center" vertical="center" wrapText="1"/>
    </xf>
    <xf numFmtId="1" fontId="28" fillId="5" borderId="14" xfId="0" applyNumberFormat="1" applyFont="1" applyFill="1" applyBorder="1" applyAlignment="1">
      <alignment horizontal="left" vertical="center" wrapText="1" indent="2"/>
    </xf>
    <xf numFmtId="0" fontId="8" fillId="8" borderId="1" xfId="0" applyFont="1" applyFill="1" applyBorder="1" applyAlignment="1">
      <alignment horizontal="center" vertical="center" wrapText="1"/>
    </xf>
    <xf numFmtId="1" fontId="26" fillId="8" borderId="1" xfId="2" applyNumberFormat="1" applyFont="1" applyFill="1" applyBorder="1" applyAlignment="1">
      <alignment horizontal="center"/>
    </xf>
    <xf numFmtId="0" fontId="44" fillId="8" borderId="2" xfId="0" applyFont="1" applyFill="1" applyBorder="1" applyAlignment="1">
      <alignment horizontal="center" vertical="center" wrapText="1"/>
    </xf>
    <xf numFmtId="0" fontId="44" fillId="8" borderId="2" xfId="0" applyFont="1" applyFill="1" applyBorder="1" applyAlignment="1">
      <alignment horizontal="left" vertical="center" wrapText="1"/>
    </xf>
    <xf numFmtId="0" fontId="44" fillId="8" borderId="6" xfId="0" applyFont="1" applyFill="1" applyBorder="1" applyAlignment="1">
      <alignment horizontal="center" vertical="center" wrapText="1"/>
    </xf>
    <xf numFmtId="0" fontId="23" fillId="8" borderId="7" xfId="0" applyFont="1" applyFill="1" applyBorder="1" applyAlignment="1">
      <alignment horizontal="right" vertical="center" wrapText="1"/>
    </xf>
    <xf numFmtId="0" fontId="26" fillId="8" borderId="33" xfId="0" applyFont="1" applyFill="1" applyBorder="1" applyAlignment="1">
      <alignment horizontal="right" vertical="center" wrapText="1"/>
    </xf>
    <xf numFmtId="0" fontId="26" fillId="8" borderId="13" xfId="0" applyFont="1" applyFill="1" applyBorder="1" applyAlignment="1">
      <alignment horizontal="right" vertical="center" wrapText="1" indent="1"/>
    </xf>
    <xf numFmtId="0" fontId="8" fillId="8" borderId="1" xfId="0" applyFont="1" applyFill="1" applyBorder="1" applyAlignment="1">
      <alignment horizontal="center" vertical="center"/>
    </xf>
    <xf numFmtId="0" fontId="44" fillId="8" borderId="1" xfId="0" applyFont="1" applyFill="1" applyBorder="1" applyAlignment="1">
      <alignment horizontal="center" vertical="center" wrapText="1"/>
    </xf>
    <xf numFmtId="0" fontId="23" fillId="8" borderId="1" xfId="0" applyFont="1" applyFill="1" applyBorder="1" applyAlignment="1">
      <alignment horizontal="right" vertical="center" wrapText="1"/>
    </xf>
    <xf numFmtId="0" fontId="26" fillId="8" borderId="13" xfId="0" applyFont="1" applyFill="1" applyBorder="1" applyAlignment="1">
      <alignment horizontal="right" indent="1"/>
    </xf>
    <xf numFmtId="1" fontId="28" fillId="0" borderId="0" xfId="0" applyNumberFormat="1" applyFont="1" applyAlignment="1">
      <alignment horizontal="center" vertical="center"/>
    </xf>
    <xf numFmtId="0" fontId="44" fillId="8" borderId="1" xfId="0" applyFont="1" applyFill="1" applyBorder="1" applyAlignment="1">
      <alignment horizontal="right" vertical="center" wrapText="1"/>
    </xf>
    <xf numFmtId="0" fontId="26" fillId="8" borderId="13" xfId="0" applyFont="1" applyFill="1" applyBorder="1" applyAlignment="1">
      <alignment horizontal="right" vertical="center" wrapText="1"/>
    </xf>
    <xf numFmtId="0" fontId="8" fillId="8" borderId="4" xfId="0" applyFont="1" applyFill="1" applyBorder="1" applyAlignment="1">
      <alignment horizontal="center" vertical="center" wrapText="1"/>
    </xf>
    <xf numFmtId="1" fontId="46" fillId="8" borderId="5" xfId="0" applyNumberFormat="1" applyFont="1" applyFill="1" applyBorder="1" applyAlignment="1">
      <alignment horizontal="center" vertical="center" wrapText="1"/>
    </xf>
    <xf numFmtId="1" fontId="46" fillId="8" borderId="14" xfId="0" applyNumberFormat="1" applyFont="1" applyFill="1" applyBorder="1" applyAlignment="1">
      <alignment horizontal="center" vertical="center" wrapText="1"/>
    </xf>
    <xf numFmtId="1" fontId="28" fillId="8" borderId="14"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34" fillId="7" borderId="3" xfId="0" applyFont="1" applyFill="1" applyBorder="1" applyAlignment="1">
      <alignment horizontal="left" vertical="center" wrapText="1"/>
    </xf>
    <xf numFmtId="0" fontId="34" fillId="7" borderId="1" xfId="0" applyFont="1" applyFill="1" applyBorder="1" applyAlignment="1">
      <alignment horizontal="center" vertical="center" wrapText="1"/>
    </xf>
    <xf numFmtId="0" fontId="34" fillId="7" borderId="3" xfId="0" applyFont="1" applyFill="1" applyBorder="1" applyAlignment="1">
      <alignment horizontal="left" vertical="center" wrapText="1" indent="4"/>
    </xf>
    <xf numFmtId="0" fontId="34" fillId="7" borderId="4" xfId="0" applyFont="1" applyFill="1" applyBorder="1" applyAlignment="1">
      <alignment horizontal="left" vertical="center" wrapText="1" indent="4"/>
    </xf>
    <xf numFmtId="0" fontId="34" fillId="7" borderId="0" xfId="0" applyFont="1" applyFill="1" applyAlignment="1">
      <alignment horizontal="left" vertical="center" wrapText="1"/>
    </xf>
    <xf numFmtId="0" fontId="34" fillId="7" borderId="4" xfId="0" applyFont="1" applyFill="1" applyBorder="1" applyAlignment="1">
      <alignment horizontal="left" vertical="center" wrapText="1" indent="2"/>
    </xf>
    <xf numFmtId="0" fontId="8" fillId="0" borderId="0" xfId="0" applyFont="1" applyAlignment="1">
      <alignment horizontal="center" vertical="center"/>
    </xf>
    <xf numFmtId="0" fontId="35" fillId="7" borderId="2"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8" fillId="0" borderId="9" xfId="0" applyFont="1" applyBorder="1" applyAlignment="1">
      <alignment horizontal="center" vertical="center" wrapText="1"/>
    </xf>
    <xf numFmtId="0" fontId="16" fillId="7" borderId="2" xfId="0" applyFont="1" applyFill="1" applyBorder="1" applyAlignment="1">
      <alignment horizontal="right" vertical="center" wrapText="1"/>
    </xf>
    <xf numFmtId="0" fontId="8" fillId="7" borderId="1" xfId="0" applyFont="1" applyFill="1" applyBorder="1" applyAlignment="1">
      <alignment horizontal="righ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0" borderId="0" xfId="0" applyFont="1" applyAlignment="1">
      <alignment horizontal="center" vertical="center" wrapText="1"/>
    </xf>
    <xf numFmtId="0" fontId="8" fillId="18" borderId="3" xfId="0"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0" borderId="1" xfId="0" applyFont="1" applyFill="1" applyBorder="1" applyAlignment="1">
      <alignment horizontal="righ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center" vertical="center"/>
    </xf>
    <xf numFmtId="0" fontId="15" fillId="5" borderId="0" xfId="0" applyFont="1" applyFill="1" applyAlignment="1">
      <alignment horizontal="center" vertical="center" wrapText="1"/>
    </xf>
    <xf numFmtId="0" fontId="14" fillId="12" borderId="1" xfId="0" applyFont="1" applyFill="1" applyBorder="1" applyAlignment="1">
      <alignment horizontal="center" vertical="center" wrapText="1"/>
    </xf>
    <xf numFmtId="0" fontId="14" fillId="12" borderId="1" xfId="0" applyFont="1" applyFill="1" applyBorder="1" applyAlignment="1">
      <alignment horizontal="right" vertical="center" wrapText="1"/>
    </xf>
    <xf numFmtId="0" fontId="15" fillId="0" borderId="0" xfId="0" applyFont="1" applyAlignment="1">
      <alignment horizontal="center" vertical="center"/>
    </xf>
    <xf numFmtId="0" fontId="34" fillId="7" borderId="6" xfId="0" applyFont="1" applyFill="1" applyBorder="1" applyAlignment="1">
      <alignment horizontal="left" vertical="center" wrapText="1"/>
    </xf>
    <xf numFmtId="0" fontId="34" fillId="7" borderId="10" xfId="0" applyFont="1" applyFill="1" applyBorder="1" applyAlignment="1">
      <alignment horizontal="left" vertical="center" wrapText="1" indent="2"/>
    </xf>
    <xf numFmtId="0" fontId="34" fillId="7" borderId="3" xfId="0" applyFont="1" applyFill="1" applyBorder="1" applyAlignment="1">
      <alignment horizontal="left" vertical="center" wrapText="1" indent="2"/>
    </xf>
    <xf numFmtId="0" fontId="26" fillId="7" borderId="3" xfId="0" applyFont="1" applyFill="1" applyBorder="1" applyAlignment="1">
      <alignment horizontal="right" vertical="center" wrapText="1" indent="1"/>
    </xf>
    <xf numFmtId="0" fontId="26" fillId="7" borderId="1" xfId="0" applyFont="1" applyFill="1" applyBorder="1" applyAlignment="1">
      <alignment horizontal="right" vertical="center" wrapText="1" indent="1"/>
    </xf>
    <xf numFmtId="0" fontId="24" fillId="10" borderId="4" xfId="0" applyFont="1" applyFill="1" applyBorder="1" applyAlignment="1">
      <alignment horizontal="right" vertical="center" wrapText="1" indent="1"/>
    </xf>
    <xf numFmtId="0" fontId="8" fillId="7" borderId="34" xfId="0" applyFont="1" applyFill="1" applyBorder="1" applyAlignment="1">
      <alignment horizontal="center" vertical="center" wrapText="1"/>
    </xf>
    <xf numFmtId="0" fontId="24" fillId="7" borderId="3" xfId="0" applyFont="1" applyFill="1" applyBorder="1" applyAlignment="1">
      <alignment horizontal="right" vertical="center" wrapText="1" indent="1"/>
    </xf>
    <xf numFmtId="0" fontId="26" fillId="7" borderId="13" xfId="0" applyFont="1" applyFill="1" applyBorder="1" applyAlignment="1">
      <alignment horizontal="right" vertical="center" wrapText="1"/>
    </xf>
    <xf numFmtId="0" fontId="34" fillId="7" borderId="12" xfId="0" applyFont="1" applyFill="1" applyBorder="1" applyAlignment="1">
      <alignment horizontal="left" vertical="center" wrapText="1"/>
    </xf>
    <xf numFmtId="0" fontId="24" fillId="7" borderId="13" xfId="0" applyFont="1" applyFill="1" applyBorder="1" applyAlignment="1">
      <alignment horizontal="right" vertical="center" wrapText="1" indent="1"/>
    </xf>
    <xf numFmtId="0" fontId="26" fillId="5" borderId="0" xfId="0" applyFont="1" applyFill="1" applyAlignment="1">
      <alignment horizontal="center" vertical="center" wrapText="1"/>
    </xf>
    <xf numFmtId="0" fontId="3" fillId="7" borderId="15" xfId="0" applyFont="1" applyFill="1" applyBorder="1"/>
    <xf numFmtId="0" fontId="34" fillId="7" borderId="10" xfId="0" applyFont="1" applyFill="1" applyBorder="1" applyAlignment="1">
      <alignment horizontal="left" vertical="center" wrapText="1"/>
    </xf>
    <xf numFmtId="0" fontId="34" fillId="7" borderId="9"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34" fillId="7" borderId="14"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26" fillId="7" borderId="5" xfId="0" applyFont="1" applyFill="1" applyBorder="1" applyAlignment="1">
      <alignment horizontal="center" vertical="center" wrapText="1"/>
    </xf>
    <xf numFmtId="0" fontId="34" fillId="7" borderId="3" xfId="0" applyFont="1" applyFill="1" applyBorder="1" applyAlignment="1">
      <alignment horizontal="left" wrapText="1"/>
    </xf>
    <xf numFmtId="0" fontId="34" fillId="7" borderId="3" xfId="0" applyFont="1" applyFill="1" applyBorder="1" applyAlignment="1">
      <alignment horizontal="left" vertical="center" wrapText="1" indent="1"/>
    </xf>
    <xf numFmtId="0" fontId="34" fillId="7" borderId="3" xfId="0" applyFont="1" applyFill="1" applyBorder="1" applyAlignment="1">
      <alignment horizontal="left" vertical="center" wrapText="1" indent="6"/>
    </xf>
    <xf numFmtId="0" fontId="26" fillId="7" borderId="3" xfId="0" applyFont="1" applyFill="1" applyBorder="1" applyAlignment="1">
      <alignment horizontal="left" vertical="center" wrapText="1" indent="3"/>
    </xf>
    <xf numFmtId="0" fontId="26" fillId="7" borderId="4" xfId="0" applyFont="1" applyFill="1" applyBorder="1" applyAlignment="1">
      <alignment horizontal="left" vertical="center" wrapText="1" indent="3"/>
    </xf>
    <xf numFmtId="0" fontId="24" fillId="7" borderId="9" xfId="0" applyFont="1" applyFill="1" applyBorder="1" applyAlignment="1">
      <alignment horizontal="right" vertical="center" wrapText="1" indent="1"/>
    </xf>
    <xf numFmtId="0" fontId="34" fillId="7" borderId="5" xfId="0" applyFont="1" applyFill="1" applyBorder="1" applyAlignment="1">
      <alignment horizontal="left" vertical="center" wrapText="1"/>
    </xf>
    <xf numFmtId="0" fontId="34" fillId="7" borderId="14" xfId="0" applyFont="1" applyFill="1" applyBorder="1" applyAlignment="1">
      <alignment horizontal="left" vertical="center" wrapText="1" indent="2"/>
    </xf>
    <xf numFmtId="0" fontId="26" fillId="10" borderId="1" xfId="0" applyFont="1" applyFill="1" applyBorder="1" applyAlignment="1">
      <alignment horizontal="center"/>
    </xf>
    <xf numFmtId="0" fontId="34" fillId="7" borderId="8" xfId="0" applyFont="1" applyFill="1" applyBorder="1" applyAlignment="1">
      <alignment horizontal="left" vertical="center" wrapText="1"/>
    </xf>
    <xf numFmtId="0" fontId="34" fillId="18" borderId="1" xfId="0" applyFont="1" applyFill="1" applyBorder="1" applyAlignment="1">
      <alignment horizontal="left" vertical="center" wrapText="1"/>
    </xf>
    <xf numFmtId="0" fontId="34" fillId="18" borderId="3" xfId="0" applyFont="1" applyFill="1" applyBorder="1" applyAlignment="1">
      <alignment horizontal="left" vertical="center" wrapText="1"/>
    </xf>
    <xf numFmtId="0" fontId="26" fillId="18" borderId="1" xfId="0" applyFont="1" applyFill="1" applyBorder="1" applyAlignment="1">
      <alignment horizontal="center"/>
    </xf>
    <xf numFmtId="0" fontId="34" fillId="18" borderId="10" xfId="0" applyFont="1" applyFill="1" applyBorder="1" applyAlignment="1">
      <alignment horizontal="left" vertical="center" wrapText="1"/>
    </xf>
    <xf numFmtId="0" fontId="24" fillId="18" borderId="6" xfId="0" applyFont="1" applyFill="1" applyBorder="1" applyAlignment="1">
      <alignment horizontal="right" vertical="center" wrapText="1" indent="1"/>
    </xf>
    <xf numFmtId="0" fontId="34" fillId="18" borderId="9" xfId="0" applyFont="1" applyFill="1" applyBorder="1" applyAlignment="1">
      <alignment horizontal="left" vertical="center" wrapText="1"/>
    </xf>
    <xf numFmtId="0" fontId="34" fillId="18" borderId="6" xfId="0" applyFont="1" applyFill="1" applyBorder="1" applyAlignment="1">
      <alignment horizontal="left" vertical="center" wrapText="1"/>
    </xf>
    <xf numFmtId="0" fontId="34" fillId="18" borderId="1" xfId="0" applyFont="1" applyFill="1" applyBorder="1" applyAlignment="1">
      <alignment horizontal="center" vertical="center" wrapText="1"/>
    </xf>
    <xf numFmtId="0" fontId="34" fillId="18" borderId="9" xfId="0" applyFont="1" applyFill="1" applyBorder="1" applyAlignment="1">
      <alignment horizontal="left" vertical="center" wrapText="1" indent="2"/>
    </xf>
    <xf numFmtId="0" fontId="34" fillId="18" borderId="10" xfId="0" applyFont="1" applyFill="1" applyBorder="1" applyAlignment="1">
      <alignment horizontal="left" vertical="center" wrapText="1" indent="2"/>
    </xf>
    <xf numFmtId="0" fontId="26" fillId="18" borderId="11" xfId="0" applyFont="1" applyFill="1" applyBorder="1" applyAlignment="1">
      <alignment horizontal="center" vertical="center" wrapText="1"/>
    </xf>
    <xf numFmtId="0" fontId="3" fillId="18" borderId="3" xfId="0" applyFont="1" applyFill="1" applyBorder="1" applyAlignment="1">
      <alignment horizontal="left" indent="2"/>
    </xf>
    <xf numFmtId="0" fontId="3" fillId="18" borderId="4" xfId="0" applyFont="1" applyFill="1" applyBorder="1" applyAlignment="1">
      <alignment horizontal="left" indent="2"/>
    </xf>
    <xf numFmtId="0" fontId="26" fillId="18" borderId="12" xfId="0" applyFont="1" applyFill="1" applyBorder="1" applyAlignment="1">
      <alignment horizontal="center"/>
    </xf>
    <xf numFmtId="0" fontId="24" fillId="18" borderId="10" xfId="0" applyFont="1" applyFill="1" applyBorder="1" applyAlignment="1">
      <alignment horizontal="right" vertical="center" wrapText="1" indent="1"/>
    </xf>
    <xf numFmtId="0" fontId="26" fillId="18" borderId="5" xfId="0" applyFont="1" applyFill="1" applyBorder="1" applyAlignment="1">
      <alignment horizontal="center" vertical="center" wrapText="1"/>
    </xf>
    <xf numFmtId="0" fontId="24" fillId="18" borderId="6" xfId="0" applyFont="1" applyFill="1" applyBorder="1" applyAlignment="1">
      <alignment horizontal="right" vertical="center" wrapText="1"/>
    </xf>
    <xf numFmtId="0" fontId="40" fillId="10" borderId="2" xfId="0" applyFont="1" applyFill="1" applyBorder="1" applyAlignment="1">
      <alignment horizontal="left" vertical="center" wrapText="1"/>
    </xf>
    <xf numFmtId="0" fontId="40" fillId="10" borderId="3" xfId="0" applyFont="1" applyFill="1" applyBorder="1" applyAlignment="1">
      <alignment horizontal="left" vertical="center" wrapText="1"/>
    </xf>
    <xf numFmtId="0" fontId="40" fillId="10" borderId="4" xfId="0" applyFont="1" applyFill="1" applyBorder="1" applyAlignment="1">
      <alignment horizontal="left" vertical="center" wrapText="1"/>
    </xf>
    <xf numFmtId="0" fontId="27" fillId="10" borderId="7" xfId="0" applyFont="1" applyFill="1" applyBorder="1" applyAlignment="1">
      <alignment horizontal="center" vertical="center" wrapText="1"/>
    </xf>
    <xf numFmtId="0" fontId="27" fillId="10" borderId="0" xfId="0" applyFont="1" applyFill="1" applyAlignment="1">
      <alignment horizontal="center" vertical="center" wrapText="1"/>
    </xf>
    <xf numFmtId="0" fontId="34" fillId="10" borderId="2" xfId="0" applyFont="1" applyFill="1" applyBorder="1" applyAlignment="1">
      <alignment horizontal="left" vertical="center" wrapText="1"/>
    </xf>
    <xf numFmtId="0" fontId="34" fillId="10" borderId="3" xfId="0" applyFont="1" applyFill="1" applyBorder="1" applyAlignment="1">
      <alignment horizontal="left" vertical="center" wrapText="1"/>
    </xf>
    <xf numFmtId="0" fontId="34" fillId="10" borderId="4" xfId="0" applyFont="1" applyFill="1" applyBorder="1" applyAlignment="1">
      <alignment horizontal="left" vertical="center" wrapText="1"/>
    </xf>
    <xf numFmtId="1" fontId="26" fillId="8" borderId="1" xfId="2" applyNumberFormat="1" applyFont="1" applyFill="1" applyBorder="1" applyAlignment="1">
      <alignment horizontal="center" vertical="center"/>
    </xf>
    <xf numFmtId="1" fontId="26" fillId="8" borderId="2" xfId="2" applyNumberFormat="1" applyFont="1" applyFill="1" applyBorder="1" applyAlignment="1">
      <alignment horizontal="center" vertical="center"/>
    </xf>
    <xf numFmtId="1" fontId="7" fillId="25" borderId="1" xfId="2" applyNumberFormat="1" applyFont="1" applyFill="1" applyBorder="1" applyAlignment="1">
      <alignment horizontal="center" vertical="center" wrapText="1"/>
    </xf>
    <xf numFmtId="1" fontId="7" fillId="25" borderId="1" xfId="0" applyNumberFormat="1" applyFont="1" applyFill="1" applyBorder="1" applyAlignment="1">
      <alignment horizontal="center" vertical="center"/>
    </xf>
    <xf numFmtId="1" fontId="7" fillId="25" borderId="1" xfId="0" applyNumberFormat="1" applyFont="1" applyFill="1" applyBorder="1" applyAlignment="1">
      <alignment horizontal="center" vertical="center" wrapText="1"/>
    </xf>
    <xf numFmtId="1" fontId="26" fillId="8" borderId="4" xfId="2" applyNumberFormat="1" applyFont="1" applyFill="1" applyBorder="1" applyAlignment="1">
      <alignment horizontal="center" vertical="center"/>
    </xf>
    <xf numFmtId="0" fontId="26" fillId="8" borderId="4" xfId="0" applyFont="1" applyFill="1" applyBorder="1" applyAlignment="1">
      <alignment horizontal="right" vertical="center" wrapText="1"/>
    </xf>
    <xf numFmtId="1" fontId="26" fillId="8" borderId="10" xfId="2" applyNumberFormat="1" applyFont="1" applyFill="1" applyBorder="1" applyAlignment="1">
      <alignment horizontal="center" vertical="center"/>
    </xf>
    <xf numFmtId="1" fontId="26" fillId="8" borderId="6" xfId="2" applyNumberFormat="1" applyFont="1" applyFill="1" applyBorder="1" applyAlignment="1">
      <alignment horizontal="center" vertical="center"/>
    </xf>
    <xf numFmtId="1" fontId="26" fillId="8" borderId="7" xfId="2" applyNumberFormat="1" applyFont="1" applyFill="1" applyBorder="1" applyAlignment="1">
      <alignment horizontal="center"/>
    </xf>
    <xf numFmtId="0" fontId="26" fillId="12" borderId="8" xfId="0" applyFont="1" applyFill="1" applyBorder="1" applyAlignment="1">
      <alignment horizontal="center" vertical="center" wrapText="1"/>
    </xf>
    <xf numFmtId="0" fontId="24" fillId="12" borderId="4" xfId="0" applyFont="1" applyFill="1" applyBorder="1" applyAlignment="1">
      <alignment horizontal="right" vertical="center" wrapText="1" indent="1"/>
    </xf>
    <xf numFmtId="0" fontId="24" fillId="12" borderId="3" xfId="0" applyFont="1" applyFill="1" applyBorder="1" applyAlignment="1">
      <alignment horizontal="right" vertical="center" wrapText="1" indent="1"/>
    </xf>
    <xf numFmtId="0" fontId="35" fillId="12" borderId="1" xfId="0" applyFont="1" applyFill="1" applyBorder="1" applyAlignment="1">
      <alignment horizontal="center" vertical="center" wrapText="1"/>
    </xf>
    <xf numFmtId="0" fontId="24" fillId="12" borderId="2" xfId="0" applyFont="1" applyFill="1" applyBorder="1" applyAlignment="1">
      <alignment horizontal="right" vertical="center" wrapText="1" indent="1"/>
    </xf>
    <xf numFmtId="0" fontId="26" fillId="12" borderId="13" xfId="0" applyFont="1" applyFill="1" applyBorder="1" applyAlignment="1">
      <alignment horizontal="center" vertical="center" wrapText="1"/>
    </xf>
    <xf numFmtId="0" fontId="11" fillId="0" borderId="0" xfId="0" applyFont="1"/>
    <xf numFmtId="1" fontId="18" fillId="5" borderId="0" xfId="0" applyNumberFormat="1" applyFont="1" applyFill="1" applyAlignment="1">
      <alignment horizontal="center"/>
    </xf>
    <xf numFmtId="0" fontId="3" fillId="12" borderId="1" xfId="0" applyFont="1" applyFill="1" applyBorder="1" applyAlignment="1">
      <alignment horizontal="center" vertical="center"/>
    </xf>
    <xf numFmtId="1" fontId="3" fillId="8" borderId="1" xfId="0" applyNumberFormat="1" applyFont="1" applyFill="1" applyBorder="1" applyAlignment="1">
      <alignment vertical="center"/>
    </xf>
    <xf numFmtId="1" fontId="3" fillId="8" borderId="1" xfId="0" applyNumberFormat="1" applyFont="1" applyFill="1" applyBorder="1" applyAlignment="1">
      <alignment vertical="center" wrapText="1"/>
    </xf>
    <xf numFmtId="1" fontId="3" fillId="21" borderId="13" xfId="0" applyNumberFormat="1" applyFont="1" applyFill="1" applyBorder="1"/>
    <xf numFmtId="0" fontId="33" fillId="5" borderId="0" xfId="0" applyFont="1" applyFill="1"/>
    <xf numFmtId="0" fontId="3" fillId="18" borderId="1" xfId="0" applyFont="1" applyFill="1" applyBorder="1" applyAlignment="1">
      <alignment vertical="center" wrapText="1"/>
    </xf>
    <xf numFmtId="1" fontId="28" fillId="0" borderId="0" xfId="0" applyNumberFormat="1" applyFont="1" applyAlignment="1">
      <alignment horizontal="center" vertical="center" wrapText="1"/>
    </xf>
    <xf numFmtId="0" fontId="26" fillId="8" borderId="1" xfId="0" applyFont="1" applyFill="1" applyBorder="1" applyAlignment="1">
      <alignment horizontal="right" vertical="center" wrapText="1" indent="1"/>
    </xf>
    <xf numFmtId="0" fontId="8" fillId="8" borderId="2" xfId="0" applyFont="1" applyFill="1" applyBorder="1" applyAlignment="1">
      <alignment horizontal="center" vertical="center" wrapText="1"/>
    </xf>
    <xf numFmtId="0" fontId="8" fillId="8" borderId="2" xfId="0" applyFont="1" applyFill="1" applyBorder="1" applyAlignment="1">
      <alignment horizontal="left" vertical="center" wrapText="1"/>
    </xf>
    <xf numFmtId="0" fontId="44" fillId="8" borderId="4" xfId="0" applyFont="1" applyFill="1" applyBorder="1" applyAlignment="1">
      <alignment horizontal="center" vertical="center" wrapText="1"/>
    </xf>
    <xf numFmtId="0" fontId="44" fillId="8" borderId="4" xfId="0" applyFont="1" applyFill="1" applyBorder="1" applyAlignment="1">
      <alignment horizontal="left" vertical="center" wrapText="1"/>
    </xf>
    <xf numFmtId="0" fontId="8" fillId="12" borderId="4"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12" borderId="1" xfId="0" applyFont="1" applyFill="1" applyBorder="1" applyAlignment="1">
      <alignment horizontal="left" vertical="center" wrapText="1"/>
    </xf>
    <xf numFmtId="0" fontId="8" fillId="12" borderId="1" xfId="0" applyFont="1" applyFill="1" applyBorder="1" applyAlignment="1">
      <alignment horizontal="center" vertical="center" wrapText="1"/>
    </xf>
    <xf numFmtId="0" fontId="8" fillId="8" borderId="3" xfId="0" applyFont="1" applyFill="1" applyBorder="1" applyAlignment="1">
      <alignment horizontal="left" vertical="center" wrapText="1"/>
    </xf>
    <xf numFmtId="1" fontId="26" fillId="8" borderId="9" xfId="2" applyNumberFormat="1" applyFont="1" applyFill="1" applyBorder="1" applyAlignment="1">
      <alignment horizontal="center" vertical="center"/>
    </xf>
    <xf numFmtId="0" fontId="6" fillId="10" borderId="1" xfId="0" applyFont="1" applyFill="1" applyBorder="1" applyAlignment="1">
      <alignment wrapText="1"/>
    </xf>
    <xf numFmtId="0" fontId="6" fillId="10" borderId="1" xfId="0" applyFont="1" applyFill="1" applyBorder="1"/>
    <xf numFmtId="0" fontId="6" fillId="10" borderId="1" xfId="0" applyFont="1" applyFill="1" applyBorder="1" applyAlignment="1">
      <alignment vertical="center" wrapText="1"/>
    </xf>
    <xf numFmtId="0" fontId="6" fillId="10" borderId="1" xfId="0" applyFont="1" applyFill="1" applyBorder="1" applyAlignment="1">
      <alignment vertical="center"/>
    </xf>
    <xf numFmtId="1" fontId="10" fillId="23" borderId="1" xfId="0" applyNumberFormat="1" applyFont="1" applyFill="1" applyBorder="1"/>
    <xf numFmtId="1" fontId="7" fillId="27" borderId="1" xfId="0" applyNumberFormat="1" applyFont="1" applyFill="1" applyBorder="1" applyAlignment="1">
      <alignment horizontal="center" vertical="center" wrapText="1"/>
    </xf>
    <xf numFmtId="0" fontId="37" fillId="6" borderId="1" xfId="0" applyFont="1" applyFill="1" applyBorder="1" applyAlignment="1">
      <alignment horizontal="right" vertical="center"/>
    </xf>
    <xf numFmtId="0" fontId="10" fillId="23" borderId="1" xfId="0" applyFont="1" applyFill="1" applyBorder="1" applyAlignment="1">
      <alignment horizontal="right" wrapText="1"/>
    </xf>
    <xf numFmtId="0" fontId="37" fillId="21" borderId="1" xfId="0" applyFont="1" applyFill="1" applyBorder="1" applyAlignment="1">
      <alignment horizontal="right" vertical="center"/>
    </xf>
    <xf numFmtId="1" fontId="37" fillId="21" borderId="1" xfId="0" applyNumberFormat="1" applyFont="1" applyFill="1" applyBorder="1" applyAlignment="1">
      <alignment horizontal="right" vertical="center"/>
    </xf>
    <xf numFmtId="1" fontId="37" fillId="21" borderId="1" xfId="2" applyNumberFormat="1" applyFont="1" applyFill="1" applyBorder="1"/>
    <xf numFmtId="0" fontId="10" fillId="13" borderId="1" xfId="0" applyFont="1" applyFill="1" applyBorder="1" applyAlignment="1">
      <alignment horizontal="right" vertical="top" wrapText="1"/>
    </xf>
    <xf numFmtId="1" fontId="10" fillId="13" borderId="1" xfId="0" applyNumberFormat="1" applyFont="1" applyFill="1" applyBorder="1" applyAlignment="1">
      <alignment horizontal="right"/>
    </xf>
    <xf numFmtId="1" fontId="7" fillId="27" borderId="5" xfId="0" applyNumberFormat="1" applyFont="1" applyFill="1" applyBorder="1" applyAlignment="1">
      <alignment horizontal="center" vertical="center" wrapText="1"/>
    </xf>
    <xf numFmtId="1" fontId="3" fillId="4" borderId="1" xfId="0" applyNumberFormat="1" applyFont="1" applyFill="1" applyBorder="1"/>
    <xf numFmtId="1" fontId="7" fillId="17" borderId="5" xfId="0" applyNumberFormat="1" applyFont="1" applyFill="1" applyBorder="1" applyAlignment="1">
      <alignment horizontal="center" vertical="center" wrapText="1"/>
    </xf>
    <xf numFmtId="0" fontId="34" fillId="5" borderId="0" xfId="0" applyFont="1" applyFill="1"/>
    <xf numFmtId="0" fontId="34" fillId="5" borderId="0" xfId="0" applyFont="1" applyFill="1" applyAlignment="1">
      <alignment vertical="top"/>
    </xf>
    <xf numFmtId="0" fontId="38" fillId="9" borderId="32" xfId="0" applyFont="1" applyFill="1" applyBorder="1" applyAlignment="1">
      <alignment horizontal="center" vertical="center" wrapText="1"/>
    </xf>
    <xf numFmtId="0" fontId="34" fillId="5" borderId="0" xfId="0" applyFont="1" applyFill="1" applyAlignment="1">
      <alignment horizontal="center" vertical="center" wrapText="1"/>
    </xf>
    <xf numFmtId="0" fontId="34" fillId="26" borderId="22" xfId="0" applyFont="1" applyFill="1" applyBorder="1" applyAlignment="1" applyProtection="1">
      <alignment horizontal="center" vertical="center" wrapText="1"/>
      <protection locked="0"/>
    </xf>
    <xf numFmtId="0" fontId="34" fillId="26" borderId="24" xfId="0" applyFont="1" applyFill="1" applyBorder="1" applyAlignment="1" applyProtection="1">
      <alignment horizontal="center" vertical="center" wrapText="1"/>
      <protection locked="0"/>
    </xf>
    <xf numFmtId="0" fontId="34" fillId="26" borderId="26" xfId="0" applyFont="1" applyFill="1" applyBorder="1" applyAlignment="1" applyProtection="1">
      <alignment horizontal="center" vertical="center" wrapText="1"/>
      <protection locked="0"/>
    </xf>
    <xf numFmtId="0" fontId="34" fillId="5" borderId="0" xfId="0" applyFont="1" applyFill="1" applyAlignment="1">
      <alignment horizontal="left"/>
    </xf>
    <xf numFmtId="0" fontId="34" fillId="0" borderId="0" xfId="0" applyFont="1"/>
    <xf numFmtId="0" fontId="34" fillId="5" borderId="0" xfId="0" applyFont="1" applyFill="1" applyAlignment="1">
      <alignment horizontal="left" indent="2"/>
    </xf>
    <xf numFmtId="0" fontId="34" fillId="5" borderId="0" xfId="0" applyFont="1" applyFill="1" applyAlignment="1">
      <alignment horizontal="right"/>
    </xf>
    <xf numFmtId="0" fontId="34" fillId="26" borderId="1" xfId="0" applyFont="1" applyFill="1" applyBorder="1" applyAlignment="1">
      <alignment horizontal="left" indent="2"/>
    </xf>
    <xf numFmtId="0" fontId="34" fillId="26" borderId="1" xfId="0" applyFont="1" applyFill="1" applyBorder="1"/>
    <xf numFmtId="0" fontId="38" fillId="5" borderId="0" xfId="0" applyFont="1" applyFill="1" applyAlignment="1">
      <alignment horizontal="left"/>
    </xf>
    <xf numFmtId="0" fontId="34" fillId="5" borderId="0" xfId="0" applyFont="1" applyFill="1" applyAlignment="1">
      <alignment horizontal="center" vertical="center"/>
    </xf>
    <xf numFmtId="9" fontId="34" fillId="5" borderId="0" xfId="2" applyFont="1" applyFill="1" applyAlignment="1">
      <alignment horizontal="right" vertical="center"/>
    </xf>
    <xf numFmtId="9" fontId="34" fillId="0" borderId="0" xfId="2" applyFont="1"/>
    <xf numFmtId="9" fontId="34" fillId="5" borderId="0" xfId="2" applyFont="1" applyFill="1"/>
    <xf numFmtId="0" fontId="35" fillId="5" borderId="0" xfId="0" applyFont="1" applyFill="1"/>
    <xf numFmtId="0" fontId="55" fillId="5" borderId="0" xfId="0" applyFont="1" applyFill="1"/>
    <xf numFmtId="1" fontId="25" fillId="22" borderId="5" xfId="0" applyNumberFormat="1" applyFont="1" applyFill="1" applyBorder="1" applyAlignment="1">
      <alignment horizontal="center" vertical="center" wrapText="1"/>
    </xf>
    <xf numFmtId="1" fontId="25" fillId="25" borderId="1" xfId="0" applyNumberFormat="1" applyFont="1" applyFill="1" applyBorder="1" applyAlignment="1">
      <alignment horizontal="center" vertical="center" wrapText="1"/>
    </xf>
    <xf numFmtId="1" fontId="7" fillId="21" borderId="5" xfId="0" applyNumberFormat="1" applyFont="1" applyFill="1" applyBorder="1" applyAlignment="1">
      <alignment horizontal="center" vertical="center"/>
    </xf>
    <xf numFmtId="1" fontId="7" fillId="13" borderId="1" xfId="0" applyNumberFormat="1" applyFont="1" applyFill="1" applyBorder="1" applyAlignment="1">
      <alignment horizontal="center" vertical="center" wrapText="1"/>
    </xf>
    <xf numFmtId="0" fontId="8" fillId="25" borderId="1" xfId="0" applyFont="1" applyFill="1" applyBorder="1" applyAlignment="1">
      <alignment horizontal="center" vertical="center" wrapText="1"/>
    </xf>
    <xf numFmtId="0" fontId="34" fillId="18" borderId="9" xfId="0" applyFont="1" applyFill="1" applyBorder="1" applyAlignment="1">
      <alignment horizontal="center" vertical="center" wrapText="1"/>
    </xf>
    <xf numFmtId="0" fontId="26" fillId="18" borderId="3" xfId="0" applyFont="1" applyFill="1" applyBorder="1" applyAlignment="1">
      <alignment horizontal="center" vertical="center" wrapText="1"/>
    </xf>
    <xf numFmtId="0" fontId="26" fillId="18" borderId="4" xfId="0" applyFont="1" applyFill="1" applyBorder="1" applyAlignment="1">
      <alignment horizontal="center" vertical="center" wrapText="1"/>
    </xf>
    <xf numFmtId="0" fontId="34" fillId="10" borderId="6" xfId="0" applyFont="1" applyFill="1" applyBorder="1" applyAlignment="1">
      <alignment horizontal="center" vertical="center" wrapText="1"/>
    </xf>
    <xf numFmtId="0" fontId="34" fillId="10" borderId="9" xfId="0" applyFont="1" applyFill="1" applyBorder="1" applyAlignment="1">
      <alignment horizontal="center" vertical="center" wrapText="1"/>
    </xf>
    <xf numFmtId="0" fontId="34" fillId="10" borderId="10" xfId="0" applyFont="1" applyFill="1" applyBorder="1" applyAlignment="1">
      <alignment horizontal="center" vertical="center" wrapText="1"/>
    </xf>
    <xf numFmtId="0" fontId="34" fillId="26" borderId="1" xfId="0" applyFont="1" applyFill="1" applyBorder="1" applyAlignment="1">
      <alignment horizontal="center" vertical="center"/>
    </xf>
    <xf numFmtId="0" fontId="34" fillId="26" borderId="2" xfId="0" applyFont="1" applyFill="1" applyBorder="1" applyAlignment="1">
      <alignment horizontal="center" vertical="center"/>
    </xf>
    <xf numFmtId="0" fontId="34" fillId="26" borderId="4" xfId="0" applyFont="1" applyFill="1" applyBorder="1" applyAlignment="1">
      <alignment horizontal="center" vertical="center"/>
    </xf>
    <xf numFmtId="0" fontId="7" fillId="25" borderId="2" xfId="0" applyFont="1" applyFill="1" applyBorder="1" applyAlignment="1">
      <alignment horizontal="center" vertical="center" wrapText="1"/>
    </xf>
    <xf numFmtId="0" fontId="7" fillId="25" borderId="4" xfId="0" applyFont="1" applyFill="1" applyBorder="1" applyAlignment="1">
      <alignment horizontal="center" vertical="center" wrapText="1"/>
    </xf>
    <xf numFmtId="0" fontId="34" fillId="18" borderId="6"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26" fillId="18" borderId="2" xfId="0" applyFont="1" applyFill="1" applyBorder="1" applyAlignment="1">
      <alignment horizontal="center"/>
    </xf>
    <xf numFmtId="0" fontId="26" fillId="18" borderId="4" xfId="0" applyFont="1" applyFill="1" applyBorder="1" applyAlignment="1">
      <alignment horizontal="center"/>
    </xf>
    <xf numFmtId="0" fontId="8" fillId="25" borderId="2" xfId="0" applyFont="1" applyFill="1" applyBorder="1" applyAlignment="1">
      <alignment horizontal="center" vertical="center" wrapText="1"/>
    </xf>
    <xf numFmtId="0" fontId="8" fillId="25" borderId="4"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4" xfId="0" applyFont="1" applyFill="1" applyBorder="1" applyAlignment="1">
      <alignment horizontal="center" vertical="center"/>
    </xf>
    <xf numFmtId="0" fontId="34" fillId="26" borderId="23" xfId="0" applyFont="1" applyFill="1" applyBorder="1" applyAlignment="1" applyProtection="1">
      <alignment horizontal="center" vertical="center" wrapText="1"/>
      <protection locked="0"/>
    </xf>
    <xf numFmtId="1" fontId="28" fillId="8" borderId="5" xfId="0" applyNumberFormat="1"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1" xfId="0" applyFont="1" applyFill="1" applyBorder="1" applyAlignment="1">
      <alignment horizontal="center" vertical="center" wrapText="1"/>
    </xf>
    <xf numFmtId="1" fontId="28" fillId="8" borderId="1" xfId="0" applyNumberFormat="1" applyFont="1" applyFill="1" applyBorder="1" applyAlignment="1">
      <alignment horizontal="center" vertical="center" wrapText="1"/>
    </xf>
    <xf numFmtId="0" fontId="34" fillId="18" borderId="3" xfId="0" applyFont="1" applyFill="1" applyBorder="1" applyAlignment="1">
      <alignment horizontal="center" vertical="center" wrapText="1"/>
    </xf>
    <xf numFmtId="0" fontId="34" fillId="18" borderId="4" xfId="0" applyFont="1" applyFill="1" applyBorder="1" applyAlignment="1">
      <alignment horizontal="center" vertical="center" wrapText="1"/>
    </xf>
    <xf numFmtId="0" fontId="26" fillId="7" borderId="1" xfId="0" applyFont="1" applyFill="1" applyBorder="1" applyAlignment="1">
      <alignment horizontal="center" vertical="center"/>
    </xf>
    <xf numFmtId="0" fontId="26" fillId="7" borderId="10" xfId="0" applyFont="1" applyFill="1" applyBorder="1" applyAlignment="1">
      <alignment horizontal="right" vertical="center" wrapText="1"/>
    </xf>
    <xf numFmtId="0" fontId="26" fillId="18" borderId="2" xfId="0" applyFont="1" applyFill="1" applyBorder="1" applyAlignment="1">
      <alignment horizontal="center" vertical="center" wrapText="1"/>
    </xf>
    <xf numFmtId="0" fontId="26" fillId="18" borderId="8" xfId="0" applyFont="1" applyFill="1" applyBorder="1" applyAlignment="1">
      <alignment horizontal="center"/>
    </xf>
    <xf numFmtId="0" fontId="26" fillId="18" borderId="15" xfId="0" applyFont="1" applyFill="1" applyBorder="1" applyAlignment="1">
      <alignment horizontal="center"/>
    </xf>
    <xf numFmtId="0" fontId="26"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9" fillId="5" borderId="0" xfId="0" applyFont="1" applyFill="1" applyAlignment="1">
      <alignment horizontal="center" vertical="center"/>
    </xf>
    <xf numFmtId="0" fontId="18" fillId="5" borderId="0" xfId="0" applyFont="1" applyFill="1" applyAlignment="1">
      <alignment vertical="top"/>
    </xf>
    <xf numFmtId="0" fontId="54" fillId="0" borderId="0" xfId="0" applyFont="1"/>
    <xf numFmtId="0" fontId="9" fillId="9" borderId="1" xfId="0" applyFont="1" applyFill="1" applyBorder="1" applyAlignment="1">
      <alignment horizontal="center" vertical="center" wrapText="1"/>
    </xf>
    <xf numFmtId="0" fontId="56" fillId="9" borderId="5"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19" fillId="13" borderId="1" xfId="0" applyFont="1" applyFill="1" applyBorder="1" applyAlignment="1">
      <alignment horizontal="right" vertical="center"/>
    </xf>
    <xf numFmtId="1" fontId="19" fillId="13" borderId="1" xfId="0" applyNumberFormat="1" applyFont="1" applyFill="1" applyBorder="1" applyAlignment="1">
      <alignment horizontal="center" vertical="center"/>
    </xf>
    <xf numFmtId="0" fontId="19" fillId="8" borderId="1" xfId="0" applyFont="1" applyFill="1" applyBorder="1" applyAlignment="1">
      <alignment horizontal="center" vertical="center" wrapText="1"/>
    </xf>
    <xf numFmtId="0" fontId="19" fillId="8" borderId="1" xfId="0" applyFont="1" applyFill="1" applyBorder="1" applyAlignment="1">
      <alignment horizontal="left" vertical="center" wrapText="1"/>
    </xf>
    <xf numFmtId="0" fontId="19" fillId="21" borderId="1" xfId="0" applyFont="1" applyFill="1" applyBorder="1" applyAlignment="1">
      <alignment horizontal="center" vertical="center" wrapText="1"/>
    </xf>
    <xf numFmtId="0" fontId="19" fillId="21" borderId="1" xfId="0" applyFont="1" applyFill="1" applyBorder="1" applyAlignment="1">
      <alignment horizontal="right" vertical="center" wrapText="1"/>
    </xf>
    <xf numFmtId="0" fontId="58" fillId="21" borderId="1" xfId="0" applyFont="1" applyFill="1" applyBorder="1" applyAlignment="1">
      <alignment horizontal="right" vertical="center" wrapText="1"/>
    </xf>
    <xf numFmtId="1" fontId="19" fillId="21" borderId="1" xfId="0" applyNumberFormat="1" applyFont="1" applyFill="1" applyBorder="1" applyAlignment="1">
      <alignment horizontal="center" vertical="center" wrapText="1"/>
    </xf>
    <xf numFmtId="0" fontId="19" fillId="0" borderId="0" xfId="0" applyFont="1"/>
    <xf numFmtId="0" fontId="59" fillId="7" borderId="9"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1" xfId="0" applyFont="1" applyFill="1" applyBorder="1" applyAlignment="1">
      <alignment horizontal="center" wrapText="1"/>
    </xf>
    <xf numFmtId="0" fontId="29" fillId="7" borderId="5" xfId="0" applyFont="1" applyFill="1" applyBorder="1" applyAlignment="1">
      <alignment horizontal="center" vertical="center" wrapText="1"/>
    </xf>
    <xf numFmtId="0" fontId="60" fillId="7" borderId="9" xfId="0" applyFont="1" applyFill="1" applyBorder="1" applyAlignment="1">
      <alignment horizontal="left" vertical="center" wrapText="1"/>
    </xf>
    <xf numFmtId="0" fontId="60" fillId="7" borderId="10" xfId="0" applyFont="1" applyFill="1" applyBorder="1" applyAlignment="1">
      <alignment horizontal="left" vertical="center" wrapText="1"/>
    </xf>
    <xf numFmtId="0" fontId="63" fillId="2" borderId="2" xfId="0" applyFont="1" applyFill="1" applyBorder="1" applyAlignment="1">
      <alignment horizontal="center" vertical="center" wrapText="1"/>
    </xf>
    <xf numFmtId="0" fontId="63" fillId="2" borderId="2" xfId="0" applyFont="1" applyFill="1" applyBorder="1" applyAlignment="1">
      <alignment horizontal="left" vertical="center" wrapText="1"/>
    </xf>
    <xf numFmtId="0" fontId="63" fillId="3" borderId="2" xfId="0" applyFont="1" applyFill="1" applyBorder="1" applyAlignment="1">
      <alignment horizontal="center" vertical="center" wrapText="1"/>
    </xf>
    <xf numFmtId="0" fontId="63" fillId="2" borderId="1" xfId="0" applyFont="1" applyFill="1" applyBorder="1" applyAlignment="1">
      <alignment horizontal="left" vertical="center" wrapText="1"/>
    </xf>
    <xf numFmtId="0" fontId="63" fillId="3" borderId="1" xfId="0" applyFont="1" applyFill="1" applyBorder="1" applyAlignment="1">
      <alignment horizontal="center" vertical="center" wrapText="1"/>
    </xf>
    <xf numFmtId="0" fontId="63" fillId="4" borderId="1" xfId="0" applyFont="1" applyFill="1" applyBorder="1" applyAlignment="1">
      <alignment horizontal="right" vertical="center" wrapText="1"/>
    </xf>
    <xf numFmtId="0" fontId="65" fillId="4" borderId="1" xfId="0" applyFont="1" applyFill="1" applyBorder="1" applyAlignment="1">
      <alignment horizontal="right" vertical="center" wrapText="1"/>
    </xf>
    <xf numFmtId="1" fontId="63" fillId="4" borderId="1" xfId="0" applyNumberFormat="1" applyFont="1" applyFill="1" applyBorder="1" applyAlignment="1">
      <alignment horizontal="center" vertical="center" wrapText="1"/>
    </xf>
    <xf numFmtId="0" fontId="44" fillId="5" borderId="0" xfId="0" applyFont="1" applyFill="1" applyAlignment="1">
      <alignment horizontal="center" vertical="center" wrapText="1"/>
    </xf>
    <xf numFmtId="0" fontId="36" fillId="5" borderId="0" xfId="0" applyFont="1" applyFill="1" applyAlignment="1">
      <alignment horizontal="left" vertical="center" wrapText="1"/>
    </xf>
    <xf numFmtId="0" fontId="22" fillId="5" borderId="0" xfId="0" applyFont="1" applyFill="1" applyAlignment="1">
      <alignment horizontal="center" vertical="center" wrapText="1"/>
    </xf>
    <xf numFmtId="0" fontId="63" fillId="18" borderId="1" xfId="0" applyFont="1" applyFill="1" applyBorder="1" applyAlignment="1">
      <alignment horizontal="center" vertical="center" wrapText="1"/>
    </xf>
    <xf numFmtId="0" fontId="63" fillId="18" borderId="1" xfId="0" applyFont="1" applyFill="1" applyBorder="1" applyAlignment="1">
      <alignment horizontal="left" vertical="center" wrapText="1"/>
    </xf>
    <xf numFmtId="0" fontId="63" fillId="17" borderId="1" xfId="0" applyFont="1" applyFill="1" applyBorder="1" applyAlignment="1">
      <alignment horizontal="center" vertical="center" wrapText="1"/>
    </xf>
    <xf numFmtId="0" fontId="63" fillId="18" borderId="2" xfId="0" applyFont="1" applyFill="1" applyBorder="1" applyAlignment="1">
      <alignment horizontal="left" vertical="center" wrapText="1"/>
    </xf>
    <xf numFmtId="0" fontId="63" fillId="19" borderId="1" xfId="0" applyFont="1" applyFill="1" applyBorder="1" applyAlignment="1">
      <alignment horizontal="center" vertical="center" wrapText="1"/>
    </xf>
    <xf numFmtId="0" fontId="65" fillId="19" borderId="1" xfId="0" applyFont="1" applyFill="1" applyBorder="1" applyAlignment="1">
      <alignment horizontal="right" vertical="center" wrapText="1"/>
    </xf>
    <xf numFmtId="1" fontId="63" fillId="19" borderId="1" xfId="0" applyNumberFormat="1" applyFont="1" applyFill="1" applyBorder="1" applyAlignment="1">
      <alignment horizontal="center" vertical="center" wrapText="1"/>
    </xf>
    <xf numFmtId="0" fontId="22" fillId="20" borderId="1" xfId="0" applyFont="1" applyFill="1" applyBorder="1" applyAlignment="1">
      <alignment horizontal="center" vertical="center" wrapText="1"/>
    </xf>
    <xf numFmtId="0" fontId="66" fillId="20" borderId="1" xfId="0" applyFont="1" applyFill="1" applyBorder="1" applyAlignment="1">
      <alignment horizontal="right" vertical="center" wrapText="1"/>
    </xf>
    <xf numFmtId="1" fontId="22" fillId="20" borderId="1" xfId="0" applyNumberFormat="1" applyFont="1" applyFill="1" applyBorder="1" applyAlignment="1">
      <alignment horizontal="center" vertical="center" wrapText="1"/>
    </xf>
    <xf numFmtId="0" fontId="66" fillId="5" borderId="0" xfId="0" applyFont="1" applyFill="1" applyAlignment="1">
      <alignment horizontal="right" vertical="center" wrapText="1"/>
    </xf>
    <xf numFmtId="1" fontId="22" fillId="5" borderId="0" xfId="0" applyNumberFormat="1" applyFont="1" applyFill="1" applyAlignment="1">
      <alignment horizontal="left" vertical="center" wrapText="1"/>
    </xf>
    <xf numFmtId="0" fontId="63" fillId="12" borderId="1" xfId="0" applyFont="1" applyFill="1" applyBorder="1" applyAlignment="1">
      <alignment horizontal="left" vertical="center" wrapText="1"/>
    </xf>
    <xf numFmtId="0" fontId="65" fillId="13" borderId="1" xfId="0" applyFont="1" applyFill="1" applyBorder="1" applyAlignment="1">
      <alignment horizontal="right" vertical="center" wrapText="1"/>
    </xf>
    <xf numFmtId="0" fontId="40" fillId="7" borderId="2" xfId="0" applyFont="1" applyFill="1" applyBorder="1" applyAlignment="1">
      <alignment horizontal="left" vertical="center" wrapText="1"/>
    </xf>
    <xf numFmtId="0" fontId="40" fillId="7" borderId="3" xfId="0" applyFont="1" applyFill="1" applyBorder="1" applyAlignment="1">
      <alignment horizontal="left" vertical="center" wrapText="1" indent="2"/>
    </xf>
    <xf numFmtId="0" fontId="40" fillId="7" borderId="3" xfId="0" applyFont="1" applyFill="1" applyBorder="1" applyAlignment="1">
      <alignment horizontal="left" vertical="center" wrapText="1" indent="5"/>
    </xf>
    <xf numFmtId="0" fontId="40" fillId="7" borderId="4" xfId="0" applyFont="1" applyFill="1" applyBorder="1" applyAlignment="1">
      <alignment horizontal="left" vertical="center" wrapText="1" indent="2"/>
    </xf>
    <xf numFmtId="0" fontId="40" fillId="7" borderId="4" xfId="0" applyFont="1" applyFill="1" applyBorder="1" applyAlignment="1">
      <alignment horizontal="left" vertical="center" wrapText="1"/>
    </xf>
    <xf numFmtId="0" fontId="40" fillId="7" borderId="3" xfId="0" applyFont="1" applyFill="1" applyBorder="1" applyAlignment="1">
      <alignment horizontal="left" vertical="center" wrapText="1" indent="4"/>
    </xf>
    <xf numFmtId="0" fontId="40" fillId="7" borderId="12" xfId="0" applyFont="1" applyFill="1" applyBorder="1" applyAlignment="1">
      <alignment horizontal="left" vertical="center" wrapText="1"/>
    </xf>
    <xf numFmtId="1" fontId="70" fillId="8" borderId="5" xfId="0" applyNumberFormat="1" applyFont="1" applyFill="1" applyBorder="1" applyAlignment="1">
      <alignment horizontal="center" vertical="center" wrapText="1"/>
    </xf>
    <xf numFmtId="0" fontId="40" fillId="7" borderId="3" xfId="0" applyFont="1" applyFill="1" applyBorder="1" applyAlignment="1">
      <alignment horizontal="left" vertical="center" wrapText="1"/>
    </xf>
    <xf numFmtId="0" fontId="40" fillId="7" borderId="10" xfId="0" applyFont="1" applyFill="1" applyBorder="1" applyAlignment="1">
      <alignment horizontal="left" vertical="center" wrapText="1"/>
    </xf>
    <xf numFmtId="1" fontId="46" fillId="8" borderId="8" xfId="0" applyNumberFormat="1" applyFont="1" applyFill="1" applyBorder="1" applyAlignment="1">
      <alignment horizontal="center" vertical="center" wrapText="1"/>
    </xf>
    <xf numFmtId="1" fontId="46" fillId="8" borderId="1" xfId="0" applyNumberFormat="1" applyFont="1" applyFill="1" applyBorder="1" applyAlignment="1">
      <alignment horizontal="center" vertical="center" wrapText="1"/>
    </xf>
    <xf numFmtId="0" fontId="40" fillId="7" borderId="14" xfId="0" applyFont="1" applyFill="1" applyBorder="1" applyAlignment="1">
      <alignment horizontal="left" vertical="center" wrapText="1"/>
    </xf>
    <xf numFmtId="0" fontId="40" fillId="7" borderId="4" xfId="0" applyFont="1" applyFill="1" applyBorder="1" applyAlignment="1">
      <alignment horizontal="center" vertical="center" wrapText="1"/>
    </xf>
    <xf numFmtId="0" fontId="40" fillId="7" borderId="9" xfId="0" applyFont="1" applyFill="1" applyBorder="1" applyAlignment="1">
      <alignment horizontal="left" vertical="center" wrapText="1" indent="2"/>
    </xf>
    <xf numFmtId="0" fontId="40" fillId="7" borderId="6"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7" xfId="0" applyFont="1" applyFill="1" applyBorder="1" applyAlignment="1">
      <alignment horizontal="left" vertical="center" wrapText="1"/>
    </xf>
    <xf numFmtId="0" fontId="40" fillId="7" borderId="6" xfId="0" applyFont="1" applyFill="1" applyBorder="1" applyAlignment="1">
      <alignment horizontal="left" vertical="center" wrapText="1"/>
    </xf>
    <xf numFmtId="0" fontId="40" fillId="7" borderId="10" xfId="0" applyFont="1" applyFill="1" applyBorder="1" applyAlignment="1">
      <alignment horizontal="left" vertical="center" wrapText="1" indent="2"/>
    </xf>
    <xf numFmtId="0" fontId="44" fillId="7" borderId="3" xfId="0" applyFont="1" applyFill="1" applyBorder="1" applyAlignment="1">
      <alignment horizontal="left" vertical="center" wrapText="1"/>
    </xf>
    <xf numFmtId="0" fontId="40" fillId="7" borderId="5" xfId="0" applyFont="1" applyFill="1" applyBorder="1" applyAlignment="1">
      <alignment horizontal="left" vertical="center" wrapText="1"/>
    </xf>
    <xf numFmtId="0" fontId="40" fillId="18" borderId="10" xfId="0" applyFont="1" applyFill="1" applyBorder="1" applyAlignment="1">
      <alignment horizontal="left" vertical="center" wrapText="1"/>
    </xf>
    <xf numFmtId="0" fontId="40" fillId="18" borderId="13" xfId="0" applyFont="1" applyFill="1" applyBorder="1" applyAlignment="1">
      <alignment horizontal="left" vertical="center" wrapText="1"/>
    </xf>
    <xf numFmtId="0" fontId="40" fillId="18" borderId="6" xfId="0" applyFont="1" applyFill="1" applyBorder="1" applyAlignment="1">
      <alignment horizontal="left" vertical="center" wrapText="1"/>
    </xf>
    <xf numFmtId="0" fontId="40" fillId="18" borderId="2" xfId="0" applyFont="1" applyFill="1" applyBorder="1" applyAlignment="1">
      <alignment horizontal="left" vertical="center" wrapText="1"/>
    </xf>
    <xf numFmtId="0" fontId="40" fillId="18" borderId="3" xfId="0" applyFont="1" applyFill="1" applyBorder="1" applyAlignment="1">
      <alignment horizontal="left" vertical="center" wrapText="1" indent="2"/>
    </xf>
    <xf numFmtId="0" fontId="40" fillId="18" borderId="4" xfId="0" applyFont="1" applyFill="1" applyBorder="1" applyAlignment="1">
      <alignment horizontal="left" vertical="center" wrapText="1" indent="2"/>
    </xf>
    <xf numFmtId="0" fontId="40" fillId="18" borderId="9" xfId="0" applyFont="1" applyFill="1" applyBorder="1" applyAlignment="1">
      <alignment horizontal="left" vertical="center" wrapText="1" indent="2"/>
    </xf>
    <xf numFmtId="0" fontId="40" fillId="18" borderId="3" xfId="0" applyFont="1" applyFill="1" applyBorder="1" applyAlignment="1">
      <alignment horizontal="left" vertical="center" wrapText="1"/>
    </xf>
    <xf numFmtId="0" fontId="40" fillId="18" borderId="2" xfId="0" applyFont="1" applyFill="1" applyBorder="1" applyAlignment="1">
      <alignment horizontal="left" vertical="center" wrapText="1" indent="2"/>
    </xf>
    <xf numFmtId="0" fontId="40" fillId="18" borderId="4" xfId="0" applyFont="1" applyFill="1" applyBorder="1" applyAlignment="1">
      <alignment horizontal="left" vertical="center" wrapText="1"/>
    </xf>
    <xf numFmtId="0" fontId="73" fillId="18" borderId="9" xfId="0" applyFont="1" applyFill="1" applyBorder="1" applyAlignment="1">
      <alignment horizontal="left" vertical="center" wrapText="1"/>
    </xf>
    <xf numFmtId="0" fontId="67" fillId="18" borderId="2" xfId="0" applyFont="1" applyFill="1" applyBorder="1" applyAlignment="1">
      <alignment horizontal="left" vertical="center" wrapText="1"/>
    </xf>
    <xf numFmtId="0" fontId="44" fillId="18" borderId="1" xfId="0" applyFont="1" applyFill="1" applyBorder="1" applyAlignment="1">
      <alignment horizontal="center" vertical="center" wrapText="1"/>
    </xf>
    <xf numFmtId="0" fontId="41" fillId="18" borderId="4" xfId="0" applyFont="1" applyFill="1" applyBorder="1" applyAlignment="1">
      <alignment horizontal="right" vertical="center" wrapText="1" indent="1"/>
    </xf>
    <xf numFmtId="0" fontId="37" fillId="18" borderId="1" xfId="0" applyFont="1" applyFill="1" applyBorder="1" applyAlignment="1">
      <alignment horizontal="center"/>
    </xf>
    <xf numFmtId="0" fontId="37" fillId="18"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0" fontId="40" fillId="18" borderId="4"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41" fillId="18" borderId="1" xfId="0" applyFont="1" applyFill="1" applyBorder="1" applyAlignment="1">
      <alignment horizontal="right" vertical="center" wrapText="1" indent="1"/>
    </xf>
    <xf numFmtId="0" fontId="44" fillId="8" borderId="1" xfId="0" applyFont="1" applyFill="1" applyBorder="1" applyAlignment="1">
      <alignment horizontal="left" vertical="center" wrapText="1"/>
    </xf>
    <xf numFmtId="0" fontId="44" fillId="12" borderId="2" xfId="0" applyFont="1" applyFill="1" applyBorder="1" applyAlignment="1">
      <alignment horizontal="left" vertical="center" wrapText="1"/>
    </xf>
    <xf numFmtId="0" fontId="44" fillId="12" borderId="3" xfId="0" applyFont="1" applyFill="1" applyBorder="1" applyAlignment="1">
      <alignment horizontal="left" vertical="center" wrapText="1" indent="2"/>
    </xf>
    <xf numFmtId="0" fontId="41" fillId="12" borderId="1" xfId="0" applyFont="1" applyFill="1" applyBorder="1" applyAlignment="1">
      <alignment horizontal="right" vertical="center" wrapText="1" indent="1"/>
    </xf>
    <xf numFmtId="0" fontId="44" fillId="12" borderId="1" xfId="0" applyFont="1" applyFill="1" applyBorder="1" applyAlignment="1">
      <alignment horizontal="left" vertical="center" wrapText="1"/>
    </xf>
    <xf numFmtId="0" fontId="74" fillId="18" borderId="1" xfId="0" applyFont="1" applyFill="1" applyBorder="1"/>
    <xf numFmtId="1" fontId="26" fillId="8" borderId="1" xfId="0" applyNumberFormat="1" applyFont="1" applyFill="1" applyBorder="1" applyAlignment="1">
      <alignment horizontal="center" vertical="center"/>
    </xf>
    <xf numFmtId="0" fontId="5" fillId="8" borderId="1" xfId="0" applyFont="1" applyFill="1" applyBorder="1" applyAlignment="1">
      <alignment horizontal="left" vertical="center" wrapText="1"/>
    </xf>
    <xf numFmtId="0" fontId="37" fillId="8"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76" fillId="29" borderId="1" xfId="0" applyFont="1" applyFill="1" applyBorder="1" applyAlignment="1">
      <alignment horizontal="center" vertical="center" wrapText="1"/>
    </xf>
    <xf numFmtId="0" fontId="77" fillId="29" borderId="1" xfId="0" applyFont="1" applyFill="1" applyBorder="1" applyAlignment="1">
      <alignment horizontal="right" vertical="center" wrapText="1" indent="1"/>
    </xf>
    <xf numFmtId="0" fontId="75" fillId="29" borderId="1" xfId="0" applyFont="1" applyFill="1" applyBorder="1" applyAlignment="1">
      <alignment horizontal="center"/>
    </xf>
    <xf numFmtId="0" fontId="75" fillId="29" borderId="1" xfId="0" applyFont="1" applyFill="1" applyBorder="1" applyAlignment="1">
      <alignment horizontal="center" vertical="center" wrapText="1"/>
    </xf>
    <xf numFmtId="0" fontId="78" fillId="29" borderId="1" xfId="0" applyFont="1" applyFill="1" applyBorder="1" applyAlignment="1">
      <alignment horizontal="center" vertical="center" wrapText="1"/>
    </xf>
    <xf numFmtId="1" fontId="28" fillId="5" borderId="6" xfId="0" applyNumberFormat="1" applyFont="1" applyFill="1" applyBorder="1" applyAlignment="1">
      <alignment horizontal="center" vertical="center" wrapText="1"/>
    </xf>
    <xf numFmtId="0" fontId="19" fillId="5" borderId="0" xfId="0" applyFont="1" applyFill="1" applyAlignment="1">
      <alignment horizontal="center" vertical="center"/>
    </xf>
    <xf numFmtId="0" fontId="63" fillId="10" borderId="4" xfId="0" applyFont="1" applyFill="1" applyBorder="1" applyAlignment="1">
      <alignment horizontal="center" vertical="center" wrapText="1"/>
    </xf>
    <xf numFmtId="0" fontId="63" fillId="11" borderId="4" xfId="0" applyFont="1" applyFill="1" applyBorder="1" applyAlignment="1">
      <alignment horizontal="center" vertical="center" wrapText="1"/>
    </xf>
    <xf numFmtId="0" fontId="19" fillId="5" borderId="15" xfId="0" applyFont="1" applyFill="1" applyBorder="1" applyAlignment="1">
      <alignment horizontal="center" vertical="center"/>
    </xf>
    <xf numFmtId="0" fontId="63" fillId="11" borderId="1" xfId="0" applyFont="1" applyFill="1" applyBorder="1" applyAlignment="1">
      <alignment horizontal="center" vertical="center" wrapText="1"/>
    </xf>
    <xf numFmtId="0" fontId="58" fillId="5" borderId="0" xfId="0" applyFont="1" applyFill="1" applyAlignment="1">
      <alignment horizontal="center" vertical="center"/>
    </xf>
    <xf numFmtId="0" fontId="65" fillId="10" borderId="4" xfId="0" applyFont="1" applyFill="1" applyBorder="1" applyAlignment="1">
      <alignment horizontal="center" vertical="center" wrapText="1"/>
    </xf>
    <xf numFmtId="0" fontId="65" fillId="11" borderId="1" xfId="0" applyFont="1" applyFill="1" applyBorder="1" applyAlignment="1">
      <alignment horizontal="center" vertical="center" wrapText="1"/>
    </xf>
    <xf numFmtId="0" fontId="58" fillId="5" borderId="15" xfId="0" applyFont="1" applyFill="1" applyBorder="1" applyAlignment="1">
      <alignment horizontal="center" vertical="center"/>
    </xf>
    <xf numFmtId="0" fontId="65" fillId="11" borderId="4" xfId="0" applyFont="1" applyFill="1" applyBorder="1" applyAlignment="1">
      <alignment horizontal="center" vertical="center" wrapText="1"/>
    </xf>
    <xf numFmtId="0" fontId="63" fillId="10" borderId="4" xfId="0" applyFont="1" applyFill="1" applyBorder="1" applyAlignment="1">
      <alignment horizontal="left" vertical="center" wrapText="1"/>
    </xf>
    <xf numFmtId="0" fontId="63" fillId="10" borderId="1" xfId="0" applyFont="1" applyFill="1" applyBorder="1" applyAlignment="1">
      <alignment horizontal="left" vertical="center" wrapText="1"/>
    </xf>
    <xf numFmtId="0" fontId="40" fillId="18" borderId="9" xfId="0" applyFont="1" applyFill="1" applyBorder="1" applyAlignment="1">
      <alignment horizontal="left" vertical="center" wrapText="1"/>
    </xf>
    <xf numFmtId="0" fontId="44" fillId="12" borderId="4" xfId="0" applyFont="1" applyFill="1" applyBorder="1" applyAlignment="1">
      <alignment horizontal="left" vertical="center" wrapText="1"/>
    </xf>
    <xf numFmtId="0" fontId="65" fillId="10" borderId="1" xfId="0" applyFont="1" applyFill="1" applyBorder="1" applyAlignment="1">
      <alignment horizontal="left" vertical="center" wrapText="1"/>
    </xf>
    <xf numFmtId="0" fontId="63" fillId="8" borderId="1" xfId="0" applyFont="1" applyFill="1" applyBorder="1" applyAlignment="1">
      <alignment horizontal="left" vertical="center" wrapText="1"/>
    </xf>
    <xf numFmtId="0" fontId="63" fillId="3" borderId="2" xfId="0" applyFont="1" applyFill="1" applyBorder="1" applyAlignment="1" applyProtection="1">
      <alignment horizontal="center" vertical="center" wrapText="1"/>
      <protection locked="0"/>
    </xf>
    <xf numFmtId="0" fontId="63" fillId="7" borderId="2" xfId="0" applyFont="1" applyFill="1" applyBorder="1" applyAlignment="1">
      <alignment horizontal="left" vertical="center" wrapText="1"/>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0" xfId="0" applyFont="1" applyFill="1" applyAlignment="1">
      <alignment horizontal="center" vertical="center"/>
    </xf>
    <xf numFmtId="0" fontId="20" fillId="5" borderId="1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2"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18"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1" fillId="5" borderId="0" xfId="0" applyFont="1" applyFill="1" applyAlignment="1">
      <alignment horizontal="center" vertical="center"/>
    </xf>
    <xf numFmtId="0" fontId="63" fillId="5" borderId="20" xfId="0" applyFont="1" applyFill="1" applyBorder="1" applyAlignment="1">
      <alignment horizontal="center" vertical="center"/>
    </xf>
    <xf numFmtId="0" fontId="63" fillId="5" borderId="16" xfId="0" applyFont="1" applyFill="1" applyBorder="1" applyAlignment="1">
      <alignment horizontal="center" vertical="center"/>
    </xf>
    <xf numFmtId="0" fontId="63" fillId="5" borderId="21" xfId="0" applyFont="1" applyFill="1" applyBorder="1" applyAlignment="1">
      <alignment horizontal="center" vertical="center"/>
    </xf>
    <xf numFmtId="0" fontId="63" fillId="5" borderId="18" xfId="0" applyFont="1" applyFill="1" applyBorder="1" applyAlignment="1">
      <alignment horizontal="center" vertical="center"/>
    </xf>
    <xf numFmtId="0" fontId="63" fillId="5" borderId="19" xfId="0" applyFont="1" applyFill="1" applyBorder="1" applyAlignment="1">
      <alignment horizontal="center" vertical="center"/>
    </xf>
    <xf numFmtId="0" fontId="63" fillId="5" borderId="17" xfId="0" applyFont="1" applyFill="1" applyBorder="1" applyAlignment="1">
      <alignment horizontal="center" vertical="center"/>
    </xf>
    <xf numFmtId="0" fontId="63" fillId="5" borderId="13" xfId="0" applyFont="1" applyFill="1" applyBorder="1" applyAlignment="1">
      <alignment horizontal="center" vertical="center" wrapText="1"/>
    </xf>
    <xf numFmtId="0" fontId="63" fillId="5" borderId="14" xfId="0" applyFont="1" applyFill="1" applyBorder="1" applyAlignment="1">
      <alignment horizontal="center" vertical="center" wrapText="1"/>
    </xf>
    <xf numFmtId="0" fontId="63" fillId="5" borderId="5" xfId="0" applyFont="1" applyFill="1" applyBorder="1" applyAlignment="1">
      <alignment horizontal="center" vertical="center" wrapText="1"/>
    </xf>
    <xf numFmtId="0" fontId="25" fillId="25" borderId="2" xfId="0" applyFont="1" applyFill="1" applyBorder="1" applyAlignment="1">
      <alignment horizontal="center" vertical="center" wrapText="1"/>
    </xf>
    <xf numFmtId="0" fontId="25" fillId="25" borderId="3"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7" fillId="22" borderId="13" xfId="0" applyFont="1" applyFill="1" applyBorder="1" applyAlignment="1">
      <alignment horizontal="right" vertical="center" wrapText="1"/>
    </xf>
    <xf numFmtId="0" fontId="7" fillId="22" borderId="14" xfId="0" applyFont="1" applyFill="1" applyBorder="1" applyAlignment="1">
      <alignment horizontal="right" vertical="center" wrapText="1"/>
    </xf>
    <xf numFmtId="0" fontId="7" fillId="22" borderId="5" xfId="0" applyFont="1" applyFill="1" applyBorder="1" applyAlignment="1">
      <alignment horizontal="right" vertical="center" wrapText="1"/>
    </xf>
    <xf numFmtId="0" fontId="7" fillId="21" borderId="13" xfId="0" applyFont="1" applyFill="1" applyBorder="1" applyAlignment="1">
      <alignment horizontal="right" vertical="center" wrapText="1"/>
    </xf>
    <xf numFmtId="0" fontId="7" fillId="21" borderId="14" xfId="0" applyFont="1" applyFill="1" applyBorder="1" applyAlignment="1">
      <alignment horizontal="right" vertical="center" wrapText="1"/>
    </xf>
    <xf numFmtId="0" fontId="7" fillId="21" borderId="5" xfId="0" applyFont="1" applyFill="1" applyBorder="1" applyAlignment="1">
      <alignment horizontal="right" vertical="center" wrapText="1"/>
    </xf>
    <xf numFmtId="0" fontId="7" fillId="13" borderId="13" xfId="0" applyFont="1" applyFill="1" applyBorder="1" applyAlignment="1">
      <alignment horizontal="right" vertical="center" wrapText="1"/>
    </xf>
    <xf numFmtId="0" fontId="7" fillId="13" borderId="14" xfId="0" applyFont="1" applyFill="1" applyBorder="1" applyAlignment="1">
      <alignment horizontal="right" vertical="center" wrapText="1"/>
    </xf>
    <xf numFmtId="0" fontId="43" fillId="13" borderId="13" xfId="0" applyFont="1" applyFill="1" applyBorder="1" applyAlignment="1">
      <alignment horizontal="left" vertical="center" wrapText="1"/>
    </xf>
    <xf numFmtId="0" fontId="43" fillId="13" borderId="14" xfId="0" applyFont="1" applyFill="1" applyBorder="1" applyAlignment="1">
      <alignment horizontal="left" vertical="center" wrapText="1"/>
    </xf>
    <xf numFmtId="0" fontId="43" fillId="13" borderId="5" xfId="0" applyFont="1" applyFill="1" applyBorder="1" applyAlignment="1">
      <alignment horizontal="left" vertical="center" wrapText="1"/>
    </xf>
    <xf numFmtId="0" fontId="26" fillId="12" borderId="15" xfId="0" applyFont="1" applyFill="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34" fillId="10" borderId="6" xfId="0" applyFont="1" applyFill="1" applyBorder="1" applyAlignment="1">
      <alignment horizontal="center" vertical="center" wrapText="1"/>
    </xf>
    <xf numFmtId="0" fontId="34" fillId="10" borderId="9" xfId="0" applyFont="1" applyFill="1" applyBorder="1" applyAlignment="1">
      <alignment horizontal="center" vertical="center" wrapText="1"/>
    </xf>
    <xf numFmtId="0" fontId="34" fillId="10" borderId="10"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27" fillId="10" borderId="15" xfId="0" applyFont="1" applyFill="1" applyBorder="1" applyAlignment="1">
      <alignment horizontal="center"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55" fillId="28" borderId="13" xfId="0" applyFont="1" applyFill="1" applyBorder="1" applyAlignment="1">
      <alignment horizontal="left" vertical="center" wrapText="1"/>
    </xf>
    <xf numFmtId="0" fontId="55" fillId="28" borderId="14" xfId="0" applyFont="1" applyFill="1" applyBorder="1" applyAlignment="1">
      <alignment horizontal="left" vertical="center" wrapText="1"/>
    </xf>
    <xf numFmtId="0" fontId="55" fillId="28" borderId="5" xfId="0" applyFont="1" applyFill="1" applyBorder="1" applyAlignment="1">
      <alignment horizontal="left" vertical="center" wrapText="1"/>
    </xf>
    <xf numFmtId="0" fontId="54" fillId="22" borderId="13" xfId="0" applyFont="1" applyFill="1" applyBorder="1" applyAlignment="1">
      <alignment horizontal="left" vertical="center" wrapText="1"/>
    </xf>
    <xf numFmtId="0" fontId="54" fillId="22" borderId="0" xfId="0" applyFont="1" applyFill="1" applyAlignment="1">
      <alignment horizontal="left" vertical="center" wrapText="1"/>
    </xf>
    <xf numFmtId="0" fontId="54" fillId="22" borderId="14" xfId="0" applyFont="1" applyFill="1" applyBorder="1" applyAlignment="1">
      <alignment horizontal="left" vertical="center" wrapText="1"/>
    </xf>
    <xf numFmtId="0" fontId="54" fillId="22" borderId="5" xfId="0" applyFont="1" applyFill="1" applyBorder="1" applyAlignment="1">
      <alignment horizontal="left" vertical="center" wrapText="1"/>
    </xf>
    <xf numFmtId="0" fontId="43" fillId="13" borderId="10" xfId="0" applyFont="1" applyFill="1" applyBorder="1" applyAlignment="1">
      <alignment horizontal="left" vertical="center" wrapText="1"/>
    </xf>
    <xf numFmtId="0" fontId="43" fillId="13" borderId="11" xfId="0" applyFont="1" applyFill="1" applyBorder="1" applyAlignment="1">
      <alignment horizontal="left" vertical="center" wrapText="1"/>
    </xf>
    <xf numFmtId="0" fontId="43" fillId="13" borderId="12" xfId="0" applyFont="1" applyFill="1" applyBorder="1" applyAlignment="1">
      <alignment horizontal="left" vertical="center" wrapText="1"/>
    </xf>
    <xf numFmtId="0" fontId="16" fillId="21" borderId="13" xfId="0" applyFont="1" applyFill="1" applyBorder="1" applyAlignment="1">
      <alignment horizontal="left" vertical="center" wrapText="1"/>
    </xf>
    <xf numFmtId="0" fontId="15" fillId="21" borderId="14" xfId="0" applyFont="1" applyFill="1" applyBorder="1" applyAlignment="1">
      <alignment horizontal="left" vertical="center" wrapText="1"/>
    </xf>
    <xf numFmtId="0" fontId="15" fillId="21" borderId="5" xfId="0" applyFont="1" applyFill="1" applyBorder="1" applyAlignment="1">
      <alignment horizontal="left" vertical="center" wrapText="1"/>
    </xf>
    <xf numFmtId="0" fontId="23" fillId="21" borderId="13" xfId="0" applyFont="1" applyFill="1" applyBorder="1" applyAlignment="1">
      <alignment horizontal="left" vertical="center" wrapText="1"/>
    </xf>
    <xf numFmtId="0" fontId="23" fillId="21" borderId="14" xfId="0" applyFont="1" applyFill="1" applyBorder="1" applyAlignment="1">
      <alignment horizontal="left" vertical="center" wrapText="1"/>
    </xf>
    <xf numFmtId="0" fontId="23" fillId="21" borderId="5" xfId="0" applyFont="1" applyFill="1" applyBorder="1" applyAlignment="1">
      <alignment horizontal="left" vertical="center" wrapText="1"/>
    </xf>
    <xf numFmtId="0" fontId="54" fillId="22" borderId="7" xfId="0" applyFont="1" applyFill="1" applyBorder="1" applyAlignment="1">
      <alignment horizontal="left" vertical="center" wrapText="1"/>
    </xf>
    <xf numFmtId="0" fontId="52" fillId="24" borderId="13" xfId="0" applyFont="1" applyFill="1" applyBorder="1" applyAlignment="1">
      <alignment horizontal="center" vertical="center" wrapText="1"/>
    </xf>
    <xf numFmtId="0" fontId="52" fillId="24" borderId="14" xfId="0" applyFont="1" applyFill="1" applyBorder="1" applyAlignment="1">
      <alignment horizontal="center" vertical="center" wrapText="1"/>
    </xf>
    <xf numFmtId="0" fontId="52" fillId="24" borderId="8"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6" fillId="10" borderId="8" xfId="0" applyFont="1" applyFill="1" applyBorder="1" applyAlignment="1">
      <alignment horizontal="center" vertical="center" wrapText="1"/>
    </xf>
    <xf numFmtId="0" fontId="34" fillId="10" borderId="2"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4" xfId="0" applyFont="1" applyFill="1" applyBorder="1" applyAlignment="1">
      <alignment horizontal="center" vertical="center" wrapText="1"/>
    </xf>
    <xf numFmtId="0" fontId="23" fillId="21" borderId="6" xfId="0" applyFont="1" applyFill="1" applyBorder="1" applyAlignment="1">
      <alignment horizontal="left" vertical="center" wrapText="1"/>
    </xf>
    <xf numFmtId="0" fontId="44" fillId="21" borderId="7" xfId="0" applyFont="1" applyFill="1" applyBorder="1" applyAlignment="1">
      <alignment horizontal="left" vertical="center" wrapText="1"/>
    </xf>
    <xf numFmtId="0" fontId="44" fillId="21" borderId="8" xfId="0" applyFont="1" applyFill="1" applyBorder="1" applyAlignment="1">
      <alignment horizontal="left" vertical="center" wrapText="1"/>
    </xf>
    <xf numFmtId="0" fontId="7" fillId="25" borderId="2" xfId="0" applyFont="1" applyFill="1" applyBorder="1" applyAlignment="1">
      <alignment horizontal="center" vertical="center" wrapText="1"/>
    </xf>
    <xf numFmtId="0" fontId="7" fillId="25" borderId="3" xfId="0" applyFont="1" applyFill="1" applyBorder="1" applyAlignment="1">
      <alignment horizontal="center" vertical="center" wrapText="1"/>
    </xf>
    <xf numFmtId="0" fontId="7" fillId="25" borderId="4" xfId="0" applyFont="1" applyFill="1" applyBorder="1" applyAlignment="1">
      <alignment horizontal="center" vertical="center" wrapText="1"/>
    </xf>
    <xf numFmtId="0" fontId="3" fillId="12" borderId="2" xfId="0" applyFont="1" applyFill="1" applyBorder="1" applyAlignment="1">
      <alignment horizontal="center"/>
    </xf>
    <xf numFmtId="0" fontId="3" fillId="12" borderId="3" xfId="0" applyFont="1" applyFill="1" applyBorder="1" applyAlignment="1">
      <alignment horizontal="center"/>
    </xf>
    <xf numFmtId="0" fontId="3" fillId="12" borderId="4" xfId="0" applyFont="1" applyFill="1" applyBorder="1" applyAlignment="1">
      <alignment horizontal="center"/>
    </xf>
    <xf numFmtId="0" fontId="26" fillId="12" borderId="2"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6" fillId="12" borderId="3" xfId="0" applyFont="1" applyFill="1" applyBorder="1" applyAlignment="1">
      <alignment horizontal="center"/>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26" fillId="10" borderId="4"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2" fillId="25" borderId="2" xfId="0" applyFont="1" applyFill="1" applyBorder="1" applyAlignment="1">
      <alignment horizontal="center" vertical="center" wrapText="1"/>
    </xf>
    <xf numFmtId="0" fontId="42" fillId="25" borderId="3" xfId="0" applyFont="1" applyFill="1" applyBorder="1" applyAlignment="1">
      <alignment horizontal="center" vertical="center" wrapText="1"/>
    </xf>
    <xf numFmtId="0" fontId="42" fillId="25" borderId="4" xfId="0" applyFont="1" applyFill="1" applyBorder="1" applyAlignment="1">
      <alignment horizontal="center" vertical="center" wrapText="1"/>
    </xf>
    <xf numFmtId="0" fontId="26" fillId="18" borderId="2" xfId="0" applyFont="1" applyFill="1" applyBorder="1" applyAlignment="1">
      <alignment horizontal="center" vertical="center" wrapText="1"/>
    </xf>
    <xf numFmtId="0" fontId="26" fillId="18" borderId="3" xfId="0" applyFont="1" applyFill="1" applyBorder="1" applyAlignment="1">
      <alignment horizontal="center" vertical="center" wrapText="1"/>
    </xf>
    <xf numFmtId="0" fontId="26" fillId="18" borderId="4" xfId="0" applyFont="1" applyFill="1" applyBorder="1" applyAlignment="1">
      <alignment horizontal="center" vertical="center" wrapText="1"/>
    </xf>
    <xf numFmtId="0" fontId="8" fillId="25" borderId="2" xfId="0" applyFont="1" applyFill="1" applyBorder="1" applyAlignment="1">
      <alignment horizontal="center" vertical="center" wrapText="1"/>
    </xf>
    <xf numFmtId="0" fontId="8" fillId="25" borderId="3" xfId="0" applyFont="1" applyFill="1" applyBorder="1" applyAlignment="1">
      <alignment horizontal="center" vertical="center" wrapText="1"/>
    </xf>
    <xf numFmtId="0" fontId="8" fillId="25" borderId="4" xfId="0" applyFont="1" applyFill="1" applyBorder="1" applyAlignment="1">
      <alignment horizontal="center" vertical="center" wrapText="1"/>
    </xf>
    <xf numFmtId="0" fontId="37" fillId="18" borderId="8" xfId="0" applyFont="1" applyFill="1" applyBorder="1" applyAlignment="1">
      <alignment horizontal="center"/>
    </xf>
    <xf numFmtId="0" fontId="37" fillId="18" borderId="15" xfId="0" applyFont="1" applyFill="1" applyBorder="1" applyAlignment="1">
      <alignment horizontal="center"/>
    </xf>
    <xf numFmtId="0" fontId="37" fillId="18" borderId="12" xfId="0" applyFont="1" applyFill="1" applyBorder="1" applyAlignment="1">
      <alignment horizontal="center"/>
    </xf>
    <xf numFmtId="0" fontId="23" fillId="25" borderId="2" xfId="0" applyFont="1" applyFill="1" applyBorder="1" applyAlignment="1">
      <alignment horizontal="center" vertical="center" wrapText="1"/>
    </xf>
    <xf numFmtId="0" fontId="23" fillId="25" borderId="3" xfId="0" applyFont="1" applyFill="1" applyBorder="1" applyAlignment="1">
      <alignment horizontal="center" vertical="center" wrapText="1"/>
    </xf>
    <xf numFmtId="0" fontId="23" fillId="25" borderId="4" xfId="0" applyFont="1" applyFill="1" applyBorder="1" applyAlignment="1">
      <alignment horizontal="center" vertical="center" wrapText="1"/>
    </xf>
    <xf numFmtId="0" fontId="16" fillId="25" borderId="2" xfId="0" applyFont="1" applyFill="1" applyBorder="1" applyAlignment="1">
      <alignment horizontal="center" vertical="center" wrapText="1"/>
    </xf>
    <xf numFmtId="0" fontId="16" fillId="25" borderId="3" xfId="0" applyFont="1" applyFill="1" applyBorder="1" applyAlignment="1">
      <alignment horizontal="center" vertical="center" wrapText="1"/>
    </xf>
    <xf numFmtId="0" fontId="16" fillId="25" borderId="4" xfId="0" applyFont="1" applyFill="1" applyBorder="1" applyAlignment="1">
      <alignment horizontal="center" vertical="center" wrapText="1"/>
    </xf>
    <xf numFmtId="0" fontId="26" fillId="18" borderId="8" xfId="0" applyFont="1" applyFill="1" applyBorder="1" applyAlignment="1">
      <alignment horizontal="center" vertical="center" wrapText="1"/>
    </xf>
    <xf numFmtId="0" fontId="26" fillId="18" borderId="15" xfId="0" applyFont="1" applyFill="1" applyBorder="1" applyAlignment="1">
      <alignment horizontal="center" vertical="center" wrapText="1"/>
    </xf>
    <xf numFmtId="0" fontId="26" fillId="18" borderId="12" xfId="0" applyFont="1" applyFill="1" applyBorder="1" applyAlignment="1">
      <alignment horizontal="center" vertical="center" wrapText="1"/>
    </xf>
    <xf numFmtId="0" fontId="26" fillId="18" borderId="8" xfId="0" applyFont="1" applyFill="1" applyBorder="1" applyAlignment="1">
      <alignment horizontal="center"/>
    </xf>
    <xf numFmtId="0" fontId="26" fillId="18" borderId="15" xfId="0" applyFont="1" applyFill="1" applyBorder="1" applyAlignment="1">
      <alignment horizontal="center"/>
    </xf>
    <xf numFmtId="0" fontId="26" fillId="18" borderId="2" xfId="0" applyFont="1" applyFill="1" applyBorder="1" applyAlignment="1">
      <alignment horizontal="center"/>
    </xf>
    <xf numFmtId="0" fontId="26" fillId="18" borderId="3" xfId="0" applyFont="1" applyFill="1" applyBorder="1" applyAlignment="1">
      <alignment horizontal="center"/>
    </xf>
    <xf numFmtId="0" fontId="26" fillId="18" borderId="4" xfId="0" applyFont="1" applyFill="1" applyBorder="1" applyAlignment="1">
      <alignment horizontal="center"/>
    </xf>
    <xf numFmtId="0" fontId="16" fillId="17" borderId="1" xfId="0" applyFont="1" applyFill="1" applyBorder="1" applyAlignment="1">
      <alignment horizontal="left" vertical="center" wrapText="1"/>
    </xf>
    <xf numFmtId="0" fontId="16" fillId="17" borderId="3" xfId="0" applyFont="1" applyFill="1" applyBorder="1" applyAlignment="1">
      <alignment horizontal="left" vertical="center" wrapText="1"/>
    </xf>
    <xf numFmtId="0" fontId="16" fillId="17" borderId="2" xfId="0" applyFont="1" applyFill="1" applyBorder="1" applyAlignment="1">
      <alignment horizontal="left" vertical="center" wrapText="1"/>
    </xf>
    <xf numFmtId="0" fontId="37" fillId="18" borderId="2" xfId="0" applyFont="1" applyFill="1" applyBorder="1" applyAlignment="1">
      <alignment horizontal="center" vertical="center" wrapText="1"/>
    </xf>
    <xf numFmtId="0" fontId="37" fillId="18" borderId="3"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40" fillId="18" borderId="6" xfId="0" applyFont="1" applyFill="1" applyBorder="1" applyAlignment="1">
      <alignment horizontal="center" vertical="center" wrapText="1"/>
    </xf>
    <xf numFmtId="0" fontId="40" fillId="18" borderId="9" xfId="0" applyFont="1" applyFill="1" applyBorder="1" applyAlignment="1">
      <alignment horizontal="center" vertical="center" wrapText="1"/>
    </xf>
    <xf numFmtId="0" fontId="40" fillId="18" borderId="10" xfId="0" applyFont="1" applyFill="1" applyBorder="1" applyAlignment="1">
      <alignment horizontal="center" vertical="center" wrapText="1"/>
    </xf>
    <xf numFmtId="0" fontId="34" fillId="18" borderId="6" xfId="0" applyFont="1" applyFill="1" applyBorder="1" applyAlignment="1">
      <alignment horizontal="center" vertical="center" wrapText="1"/>
    </xf>
    <xf numFmtId="0" fontId="34" fillId="18" borderId="9"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3" fillId="18" borderId="2" xfId="0" applyFont="1" applyFill="1" applyBorder="1" applyAlignment="1">
      <alignment horizontal="center"/>
    </xf>
    <xf numFmtId="0" fontId="3" fillId="18" borderId="3" xfId="0" applyFont="1" applyFill="1" applyBorder="1" applyAlignment="1">
      <alignment horizontal="center"/>
    </xf>
    <xf numFmtId="0" fontId="3" fillId="18" borderId="4" xfId="0" applyFont="1" applyFill="1" applyBorder="1" applyAlignment="1">
      <alignment horizontal="center"/>
    </xf>
    <xf numFmtId="0" fontId="7" fillId="17" borderId="13" xfId="0" applyFont="1" applyFill="1" applyBorder="1" applyAlignment="1">
      <alignment horizontal="right" vertical="center" wrapText="1"/>
    </xf>
    <xf numFmtId="0" fontId="7" fillId="17" borderId="14" xfId="0" applyFont="1" applyFill="1" applyBorder="1" applyAlignment="1">
      <alignment horizontal="right" vertical="center" wrapText="1"/>
    </xf>
    <xf numFmtId="0" fontId="7" fillId="17" borderId="5" xfId="0" applyFont="1" applyFill="1" applyBorder="1" applyAlignment="1">
      <alignment horizontal="right" vertical="center" wrapText="1"/>
    </xf>
    <xf numFmtId="0" fontId="34" fillId="18" borderId="2" xfId="0" applyFont="1" applyFill="1" applyBorder="1" applyAlignment="1">
      <alignment horizontal="center" vertical="center" wrapText="1"/>
    </xf>
    <xf numFmtId="0" fontId="34" fillId="18" borderId="3" xfId="0" applyFont="1" applyFill="1" applyBorder="1" applyAlignment="1">
      <alignment horizontal="center" vertical="center" wrapText="1"/>
    </xf>
    <xf numFmtId="0" fontId="34" fillId="18" borderId="4" xfId="0" applyFont="1" applyFill="1" applyBorder="1" applyAlignment="1">
      <alignment horizontal="center" vertical="center" wrapText="1"/>
    </xf>
    <xf numFmtId="0" fontId="3" fillId="7" borderId="8" xfId="0" applyFont="1" applyFill="1" applyBorder="1" applyAlignment="1">
      <alignment horizontal="center"/>
    </xf>
    <xf numFmtId="0" fontId="3" fillId="7" borderId="15" xfId="0" applyFont="1" applyFill="1" applyBorder="1" applyAlignment="1">
      <alignment horizontal="center"/>
    </xf>
    <xf numFmtId="0" fontId="3" fillId="7" borderId="12" xfId="0" applyFont="1" applyFill="1" applyBorder="1" applyAlignment="1">
      <alignment horizontal="center"/>
    </xf>
    <xf numFmtId="0" fontId="23" fillId="3" borderId="13"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29" fillId="7" borderId="2"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6" fillId="7" borderId="1" xfId="0" applyFont="1" applyFill="1" applyBorder="1" applyAlignment="1">
      <alignment horizontal="right"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7" fillId="27" borderId="13" xfId="0" applyFont="1" applyFill="1" applyBorder="1" applyAlignment="1">
      <alignment horizontal="right" vertical="center" wrapText="1"/>
    </xf>
    <xf numFmtId="0" fontId="7" fillId="27" borderId="14" xfId="0" applyFont="1" applyFill="1" applyBorder="1" applyAlignment="1">
      <alignment horizontal="right" vertical="center" wrapText="1"/>
    </xf>
    <xf numFmtId="0" fontId="7" fillId="27" borderId="5" xfId="0" applyFont="1" applyFill="1" applyBorder="1" applyAlignment="1">
      <alignment horizontal="right" vertical="center" wrapText="1"/>
    </xf>
    <xf numFmtId="0" fontId="26" fillId="7" borderId="1" xfId="0" applyFont="1" applyFill="1" applyBorder="1" applyAlignment="1">
      <alignment horizontal="center" vertical="center"/>
    </xf>
    <xf numFmtId="0" fontId="26" fillId="7" borderId="9" xfId="0" applyFont="1" applyFill="1" applyBorder="1" applyAlignment="1">
      <alignment horizontal="right" vertical="center" wrapText="1"/>
    </xf>
    <xf numFmtId="0" fontId="26" fillId="7" borderId="10" xfId="0" applyFont="1" applyFill="1" applyBorder="1" applyAlignment="1">
      <alignment horizontal="right" vertical="center" wrapText="1"/>
    </xf>
    <xf numFmtId="0" fontId="34" fillId="26" borderId="2" xfId="0" applyFont="1" applyFill="1" applyBorder="1" applyAlignment="1">
      <alignment horizontal="center" vertical="center"/>
    </xf>
    <xf numFmtId="0" fontId="34" fillId="26" borderId="3" xfId="0" applyFont="1" applyFill="1" applyBorder="1" applyAlignment="1">
      <alignment horizontal="center" vertical="center"/>
    </xf>
    <xf numFmtId="0" fontId="34" fillId="26" borderId="4" xfId="0" applyFont="1" applyFill="1" applyBorder="1" applyAlignment="1">
      <alignment horizontal="center" vertical="center"/>
    </xf>
    <xf numFmtId="1" fontId="28" fillId="8" borderId="7" xfId="0" applyNumberFormat="1" applyFont="1" applyFill="1" applyBorder="1" applyAlignment="1">
      <alignment horizontal="center" vertical="center" wrapText="1"/>
    </xf>
    <xf numFmtId="1" fontId="28" fillId="8" borderId="11" xfId="0" applyNumberFormat="1" applyFont="1" applyFill="1" applyBorder="1" applyAlignment="1">
      <alignment horizontal="center" vertical="center" wrapText="1"/>
    </xf>
    <xf numFmtId="1" fontId="28" fillId="8" borderId="1" xfId="0" applyNumberFormat="1" applyFont="1" applyFill="1" applyBorder="1" applyAlignment="1">
      <alignment horizontal="center" vertical="center" wrapText="1"/>
    </xf>
    <xf numFmtId="0" fontId="16" fillId="3" borderId="3"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26" fillId="7" borderId="2" xfId="0" applyFont="1" applyFill="1" applyBorder="1" applyAlignment="1">
      <alignment horizontal="right" vertical="center" wrapText="1"/>
    </xf>
    <xf numFmtId="0" fontId="26" fillId="7" borderId="3" xfId="0" applyFont="1" applyFill="1" applyBorder="1" applyAlignment="1">
      <alignment horizontal="right" vertical="center" wrapText="1"/>
    </xf>
    <xf numFmtId="0" fontId="26" fillId="7" borderId="4" xfId="0" applyFont="1" applyFill="1" applyBorder="1" applyAlignment="1">
      <alignment horizontal="right" vertical="center" wrapText="1"/>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26" fillId="7" borderId="1"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7" fillId="25" borderId="2" xfId="0" applyFont="1" applyFill="1" applyBorder="1" applyAlignment="1" applyProtection="1">
      <alignment horizontal="center" vertical="top" wrapText="1"/>
      <protection locked="0"/>
    </xf>
    <xf numFmtId="0" fontId="7" fillId="25" borderId="3" xfId="0" applyFont="1" applyFill="1" applyBorder="1" applyAlignment="1" applyProtection="1">
      <alignment horizontal="center" vertical="top" wrapText="1"/>
      <protection locked="0"/>
    </xf>
    <xf numFmtId="0" fontId="7" fillId="25" borderId="4" xfId="0" applyFont="1" applyFill="1" applyBorder="1" applyAlignment="1" applyProtection="1">
      <alignment horizontal="center" vertical="top" wrapText="1"/>
      <protection locked="0"/>
    </xf>
    <xf numFmtId="0" fontId="34" fillId="26" borderId="25" xfId="0" applyFont="1" applyFill="1" applyBorder="1" applyAlignment="1" applyProtection="1">
      <alignment horizontal="center" vertical="center" wrapText="1"/>
      <protection locked="0"/>
    </xf>
    <xf numFmtId="0" fontId="34" fillId="26" borderId="3" xfId="0" applyFont="1" applyFill="1" applyBorder="1" applyAlignment="1" applyProtection="1">
      <alignment horizontal="center" vertical="center" wrapText="1"/>
      <protection locked="0"/>
    </xf>
    <xf numFmtId="0" fontId="34" fillId="26" borderId="23" xfId="0" applyFont="1" applyFill="1" applyBorder="1" applyAlignment="1" applyProtection="1">
      <alignment horizontal="center" vertical="center" wrapText="1"/>
      <protection locked="0"/>
    </xf>
    <xf numFmtId="1" fontId="28" fillId="8" borderId="5"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0" fontId="26" fillId="7" borderId="2" xfId="0" applyFont="1" applyFill="1" applyBorder="1" applyAlignment="1">
      <alignment horizontal="center" vertical="top" wrapText="1"/>
    </xf>
    <xf numFmtId="0" fontId="26" fillId="7" borderId="3" xfId="0" applyFont="1" applyFill="1" applyBorder="1" applyAlignment="1">
      <alignment horizontal="center" vertical="top" wrapText="1"/>
    </xf>
    <xf numFmtId="0" fontId="26" fillId="7" borderId="4" xfId="0" applyFont="1" applyFill="1" applyBorder="1" applyAlignment="1">
      <alignment horizontal="center" vertical="top" wrapText="1"/>
    </xf>
    <xf numFmtId="0" fontId="22" fillId="25" borderId="2" xfId="0" applyFont="1" applyFill="1" applyBorder="1" applyAlignment="1" applyProtection="1">
      <alignment horizontal="center" vertical="center" wrapText="1"/>
      <protection locked="0"/>
    </xf>
    <xf numFmtId="0" fontId="22" fillId="25" borderId="3" xfId="0" applyFont="1" applyFill="1" applyBorder="1" applyAlignment="1" applyProtection="1">
      <alignment horizontal="center" vertical="center" wrapText="1"/>
      <protection locked="0"/>
    </xf>
    <xf numFmtId="0" fontId="22" fillId="25" borderId="4" xfId="0" applyFont="1" applyFill="1" applyBorder="1" applyAlignment="1" applyProtection="1">
      <alignment horizontal="center" vertical="center" wrapText="1"/>
      <protection locked="0"/>
    </xf>
    <xf numFmtId="1" fontId="28" fillId="8" borderId="2" xfId="0" applyNumberFormat="1" applyFont="1" applyFill="1" applyBorder="1" applyAlignment="1">
      <alignment horizontal="center" vertical="center" wrapText="1"/>
    </xf>
    <xf numFmtId="1" fontId="28" fillId="8" borderId="3" xfId="0" applyNumberFormat="1" applyFont="1" applyFill="1" applyBorder="1" applyAlignment="1">
      <alignment horizontal="center" vertical="center" wrapText="1"/>
    </xf>
    <xf numFmtId="1" fontId="28" fillId="8" borderId="4" xfId="0" applyNumberFormat="1" applyFont="1" applyFill="1" applyBorder="1" applyAlignment="1">
      <alignment horizontal="center" vertical="center" wrapText="1"/>
    </xf>
    <xf numFmtId="0" fontId="7" fillId="25" borderId="1" xfId="0" applyFont="1" applyFill="1" applyBorder="1" applyAlignment="1">
      <alignment horizontal="center" vertical="top" wrapText="1"/>
    </xf>
    <xf numFmtId="0" fontId="19" fillId="0" borderId="3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1" xfId="0" applyFont="1" applyBorder="1" applyAlignment="1">
      <alignment horizontal="center"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19" fillId="0" borderId="2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1" xfId="0" applyFont="1" applyBorder="1" applyAlignment="1">
      <alignment horizontal="center" vertical="center" wrapText="1"/>
    </xf>
    <xf numFmtId="0" fontId="16" fillId="17" borderId="13" xfId="0" applyFont="1" applyFill="1" applyBorder="1" applyAlignment="1">
      <alignment horizontal="left" vertical="center" wrapText="1"/>
    </xf>
    <xf numFmtId="0" fontId="16" fillId="17" borderId="14" xfId="0" applyFont="1" applyFill="1" applyBorder="1" applyAlignment="1">
      <alignment horizontal="left" vertical="center" wrapText="1"/>
    </xf>
    <xf numFmtId="0" fontId="16" fillId="17" borderId="5" xfId="0" applyFont="1" applyFill="1" applyBorder="1" applyAlignment="1">
      <alignment horizontal="left" vertical="center" wrapText="1"/>
    </xf>
    <xf numFmtId="0" fontId="7" fillId="25" borderId="1" xfId="0" applyFont="1" applyFill="1" applyBorder="1" applyAlignment="1">
      <alignment horizontal="center" vertical="center"/>
    </xf>
    <xf numFmtId="0" fontId="7" fillId="25"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40" fillId="7" borderId="6"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4" xfId="0" applyFont="1" applyFill="1" applyBorder="1" applyAlignment="1">
      <alignment horizontal="center" vertical="center"/>
    </xf>
    <xf numFmtId="1" fontId="46" fillId="8" borderId="6" xfId="0" applyNumberFormat="1" applyFont="1" applyFill="1" applyBorder="1" applyAlignment="1">
      <alignment horizontal="center" vertical="center" wrapText="1"/>
    </xf>
    <xf numFmtId="1" fontId="46" fillId="8" borderId="10" xfId="0" applyNumberFormat="1" applyFont="1" applyFill="1" applyBorder="1" applyAlignment="1">
      <alignment horizontal="center" vertical="center" wrapText="1"/>
    </xf>
    <xf numFmtId="1" fontId="46" fillId="8" borderId="2" xfId="0" applyNumberFormat="1" applyFont="1" applyFill="1" applyBorder="1" applyAlignment="1">
      <alignment horizontal="center" vertical="center" wrapText="1"/>
    </xf>
    <xf numFmtId="1" fontId="46" fillId="8" borderId="4" xfId="0" applyNumberFormat="1" applyFont="1" applyFill="1" applyBorder="1" applyAlignment="1">
      <alignment horizontal="center" vertical="center" wrapText="1"/>
    </xf>
    <xf numFmtId="0" fontId="34" fillId="26" borderId="1" xfId="0" applyFont="1" applyFill="1" applyBorder="1" applyAlignment="1">
      <alignment horizontal="center" vertical="center"/>
    </xf>
    <xf numFmtId="0" fontId="34" fillId="7" borderId="6" xfId="0" applyFont="1" applyFill="1" applyBorder="1" applyAlignment="1">
      <alignment horizontal="center" vertical="top" wrapText="1"/>
    </xf>
    <xf numFmtId="0" fontId="34" fillId="7" borderId="9" xfId="0" applyFont="1" applyFill="1" applyBorder="1" applyAlignment="1">
      <alignment horizontal="center" vertical="top" wrapText="1"/>
    </xf>
    <xf numFmtId="0" fontId="34" fillId="7" borderId="10" xfId="0" applyFont="1" applyFill="1" applyBorder="1" applyAlignment="1">
      <alignment horizontal="center" vertical="top" wrapText="1"/>
    </xf>
    <xf numFmtId="0" fontId="8" fillId="25" borderId="1" xfId="0" applyFont="1" applyFill="1" applyBorder="1" applyAlignment="1">
      <alignment horizontal="center" vertical="center" wrapText="1"/>
    </xf>
    <xf numFmtId="0" fontId="16" fillId="17" borderId="7" xfId="0" applyFont="1" applyFill="1" applyBorder="1" applyAlignment="1">
      <alignment horizontal="left" vertical="center" wrapText="1"/>
    </xf>
    <xf numFmtId="0" fontId="16" fillId="17" borderId="8" xfId="0" applyFont="1" applyFill="1" applyBorder="1" applyAlignment="1">
      <alignment horizontal="left" vertical="center" wrapText="1"/>
    </xf>
    <xf numFmtId="0" fontId="23" fillId="17" borderId="1" xfId="0" applyFont="1" applyFill="1" applyBorder="1" applyAlignment="1">
      <alignment horizontal="left" vertical="center" wrapText="1"/>
    </xf>
    <xf numFmtId="0" fontId="23" fillId="17" borderId="2" xfId="0" applyFont="1" applyFill="1" applyBorder="1" applyAlignment="1">
      <alignment horizontal="left" vertical="center" wrapText="1"/>
    </xf>
    <xf numFmtId="0" fontId="23" fillId="17" borderId="3" xfId="0" applyFont="1" applyFill="1" applyBorder="1" applyAlignment="1">
      <alignment horizontal="left" vertical="center" wrapText="1"/>
    </xf>
    <xf numFmtId="0" fontId="26" fillId="12" borderId="9"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26" fillId="12" borderId="15"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33" fillId="5" borderId="0" xfId="0" applyFont="1" applyFill="1" applyAlignment="1">
      <alignment horizontal="center"/>
    </xf>
    <xf numFmtId="0" fontId="51" fillId="5" borderId="0" xfId="0" applyFont="1" applyFill="1" applyAlignment="1"/>
    <xf numFmtId="0" fontId="12" fillId="22" borderId="0" xfId="0" applyFont="1" applyFill="1" applyAlignment="1">
      <alignment horizontal="center" vertical="center"/>
    </xf>
    <xf numFmtId="0" fontId="5" fillId="7" borderId="13" xfId="0" applyFont="1" applyFill="1" applyBorder="1" applyAlignment="1">
      <alignment horizontal="center"/>
    </xf>
    <xf numFmtId="0" fontId="5" fillId="7" borderId="5" xfId="0" applyFont="1" applyFill="1" applyBorder="1" applyAlignment="1">
      <alignment horizontal="center"/>
    </xf>
  </cellXfs>
  <cellStyles count="3">
    <cellStyle name="Hyperlink" xfId="1" builtinId="8"/>
    <cellStyle name="Procent" xfId="2" builtinId="5"/>
    <cellStyle name="Standaard" xfId="0" builtinId="0"/>
  </cellStyles>
  <dxfs count="0"/>
  <tableStyles count="0" defaultTableStyle="TableStyleMedium2" defaultPivotStyle="PivotStyleLight16"/>
  <colors>
    <mruColors>
      <color rgb="FFAB63B1"/>
      <color rgb="FFF0E3F1"/>
      <color rgb="FF000000"/>
      <color rgb="FF3366CC"/>
      <color rgb="FFB4E0DE"/>
      <color rgb="FFB3E1D5"/>
      <color rgb="FFFE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radarChart>
        <c:radarStyle val="marker"/>
        <c:varyColors val="0"/>
        <c:ser>
          <c:idx val="0"/>
          <c:order val="0"/>
          <c:spPr>
            <a:ln w="25400" cap="rnd" cmpd="sng" algn="ctr">
              <a:solidFill>
                <a:schemeClr val="accent2">
                  <a:shade val="76000"/>
                </a:schemeClr>
              </a:solidFill>
              <a:prstDash val="solid"/>
              <a:round/>
            </a:ln>
            <a:effectLst/>
          </c:spPr>
          <c:marker>
            <c:symbol val="circle"/>
            <c:size val="6"/>
            <c:spPr>
              <a:solidFill>
                <a:schemeClr val="accent2">
                  <a:shade val="76000"/>
                </a:schemeClr>
              </a:solidFill>
              <a:ln>
                <a:noFill/>
                <a:prstDash val="solid"/>
              </a:ln>
              <a:effectLst/>
            </c:spPr>
          </c:marker>
          <c:cat>
            <c:strRef>
              <c:f>'Tables with scores'!$H$16:$H$21</c:f>
              <c:strCache>
                <c:ptCount val="6"/>
                <c:pt idx="0">
                  <c:v>Stakeholder engagement</c:v>
                </c:pt>
                <c:pt idx="1">
                  <c:v>ESIA professionals</c:v>
                </c:pt>
                <c:pt idx="2">
                  <c:v>ESIA professionals - reviewers</c:v>
                </c:pt>
                <c:pt idx="3">
                  <c:v>Timelines</c:v>
                </c:pt>
                <c:pt idx="4">
                  <c:v>User friendliness</c:v>
                </c:pt>
                <c:pt idx="5">
                  <c:v>Transboundary ESIAs</c:v>
                </c:pt>
              </c:strCache>
            </c:strRef>
          </c:cat>
          <c:val>
            <c:numRef>
              <c:f>'Tables with scores'!$I$16:$I$21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789-42E5-98C0-DC28DB87513A}"/>
            </c:ext>
          </c:extLst>
        </c:ser>
        <c:ser>
          <c:idx val="1"/>
          <c:order val="1"/>
          <c:spPr>
            <a:ln w="25400" cap="rnd" cmpd="sng" algn="ctr">
              <a:solidFill>
                <a:srgbClr val="0070C0"/>
              </a:solidFill>
              <a:prstDash val="dash"/>
              <a:round/>
            </a:ln>
            <a:effectLst/>
          </c:spPr>
          <c:marker>
            <c:symbol val="circle"/>
            <c:size val="6"/>
            <c:spPr>
              <a:solidFill>
                <a:srgbClr val="0070C0"/>
              </a:solidFill>
              <a:ln>
                <a:solidFill>
                  <a:srgbClr val="0070C0"/>
                </a:solidFill>
                <a:prstDash val="dash"/>
              </a:ln>
              <a:effectLst/>
            </c:spPr>
          </c:marker>
          <c:cat>
            <c:strRef>
              <c:f>'Tables with scores'!$H$16:$H$21</c:f>
              <c:strCache>
                <c:ptCount val="6"/>
                <c:pt idx="0">
                  <c:v>Stakeholder engagement</c:v>
                </c:pt>
                <c:pt idx="1">
                  <c:v>ESIA professionals</c:v>
                </c:pt>
                <c:pt idx="2">
                  <c:v>ESIA professionals - reviewers</c:v>
                </c:pt>
                <c:pt idx="3">
                  <c:v>Timelines</c:v>
                </c:pt>
                <c:pt idx="4">
                  <c:v>User friendliness</c:v>
                </c:pt>
                <c:pt idx="5">
                  <c:v>Transboundary ESIAs</c:v>
                </c:pt>
              </c:strCache>
            </c:strRef>
          </c:cat>
          <c:val>
            <c:numRef>
              <c:f>'Tables with scores'!$J$16:$J$21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789-42E5-98C0-DC28DB87513A}"/>
            </c:ext>
          </c:extLst>
        </c:ser>
        <c:dLbls>
          <c:showLegendKey val="0"/>
          <c:showVal val="0"/>
          <c:showCatName val="0"/>
          <c:showSerName val="0"/>
          <c:showPercent val="0"/>
          <c:showBubbleSize val="0"/>
        </c:dLbls>
        <c:axId val="217201664"/>
        <c:axId val="217216128"/>
      </c:radarChart>
      <c:catAx>
        <c:axId val="217201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216128"/>
        <c:crosses val="autoZero"/>
        <c:auto val="1"/>
        <c:lblAlgn val="ctr"/>
        <c:lblOffset val="100"/>
        <c:noMultiLvlLbl val="0"/>
      </c:catAx>
      <c:valAx>
        <c:axId val="217216128"/>
        <c:scaling>
          <c:orientation val="minMax"/>
          <c:max val="100"/>
        </c:scaling>
        <c:delete val="0"/>
        <c:axPos val="l"/>
        <c:majorGridlines>
          <c:spPr>
            <a:ln w="19050" cap="flat" cmpd="sng" algn="ctr">
              <a:solidFill>
                <a:schemeClr val="bg1">
                  <a:lumMod val="85000"/>
                </a:schemeClr>
              </a:solidFill>
              <a:round/>
            </a:ln>
            <a:effectLst/>
          </c:spPr>
        </c:majorGridlines>
        <c:numFmt formatCode="General" sourceLinked="0"/>
        <c:majorTickMark val="none"/>
        <c:minorTickMark val="none"/>
        <c:tickLblPos val="nextTo"/>
        <c:spPr>
          <a:noFill/>
          <a:ln w="12700">
            <a:solidFill>
              <a:schemeClr val="bg1">
                <a:lumMod val="75000"/>
              </a:schemeClr>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217201664"/>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AB63B1"/>
                </a:solidFill>
                <a:latin typeface="Lucida Sans Unicode" panose="020B0602030504020204" pitchFamily="34" charset="0"/>
                <a:ea typeface="+mn-ea"/>
                <a:cs typeface="Lucida Sans Unicode" panose="020B0602030504020204" pitchFamily="34" charset="0"/>
              </a:defRPr>
            </a:pPr>
            <a:r>
              <a:rPr lang="en-GB">
                <a:solidFill>
                  <a:srgbClr val="AB63B1"/>
                </a:solidFill>
                <a:latin typeface="Lucida Sans Unicode" panose="020B0602030504020204" pitchFamily="34" charset="0"/>
                <a:cs typeface="Lucida Sans Unicode" panose="020B0602030504020204" pitchFamily="34" charset="0"/>
              </a:rPr>
              <a:t>Context</a:t>
            </a:r>
          </a:p>
        </c:rich>
      </c:tx>
      <c:layout>
        <c:manualLayout>
          <c:xMode val="edge"/>
          <c:yMode val="edge"/>
          <c:x val="4.3878632478632509E-2"/>
          <c:y val="5.29166666666666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AB63B1"/>
              </a:solidFill>
              <a:latin typeface="Lucida Sans Unicode" panose="020B0602030504020204" pitchFamily="34" charset="0"/>
              <a:ea typeface="+mn-ea"/>
              <a:cs typeface="Lucida Sans Unicode" panose="020B0602030504020204" pitchFamily="34" charset="0"/>
            </a:defRPr>
          </a:pPr>
          <a:endParaRPr lang="en-US"/>
        </a:p>
      </c:txPr>
    </c:title>
    <c:autoTitleDeleted val="0"/>
    <c:plotArea>
      <c:layout/>
      <c:radarChart>
        <c:radarStyle val="marker"/>
        <c:varyColors val="0"/>
        <c:ser>
          <c:idx val="0"/>
          <c:order val="0"/>
          <c:tx>
            <c:strRef>
              <c:f>'Tables with scores'!$I$53</c:f>
              <c:strCache>
                <c:ptCount val="1"/>
              </c:strCache>
            </c:strRef>
          </c:tx>
          <c:spPr>
            <a:ln w="28575" cap="rnd">
              <a:solidFill>
                <a:srgbClr val="AB63B1"/>
              </a:solidFill>
              <a:round/>
            </a:ln>
            <a:effectLst/>
          </c:spPr>
          <c:marker>
            <c:symbol val="circle"/>
            <c:size val="5"/>
            <c:spPr>
              <a:solidFill>
                <a:srgbClr val="AB63B1"/>
              </a:solidFill>
              <a:ln w="9525">
                <a:solidFill>
                  <a:srgbClr val="AB63B1"/>
                </a:solidFill>
              </a:ln>
              <a:effectLst/>
            </c:spPr>
          </c:marker>
          <c:cat>
            <c:strRef>
              <c:f>'Tables with scores'!$H$54:$H$59</c:f>
              <c:strCache>
                <c:ptCount val="6"/>
                <c:pt idx="0">
                  <c:v>Norms and standards in place</c:v>
                </c:pt>
                <c:pt idx="1">
                  <c:v>Rule of law sufficient </c:v>
                </c:pt>
                <c:pt idx="2">
                  <c:v>Sufficient media coverage</c:v>
                </c:pt>
                <c:pt idx="3">
                  <c:v>Environmental &amp; Social issues in discourse</c:v>
                </c:pt>
                <c:pt idx="4">
                  <c:v>Accessible knowledge infrastructure</c:v>
                </c:pt>
                <c:pt idx="5">
                  <c:v>ESIA practice free from corruption</c:v>
                </c:pt>
              </c:strCache>
            </c:strRef>
          </c:cat>
          <c:val>
            <c:numRef>
              <c:f>'Tables with scores'!$I$54:$I$59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3A0-4E4C-9371-B02BF17C6C8C}"/>
            </c:ext>
          </c:extLst>
        </c:ser>
        <c:dLbls>
          <c:showLegendKey val="0"/>
          <c:showVal val="0"/>
          <c:showCatName val="0"/>
          <c:showSerName val="0"/>
          <c:showPercent val="0"/>
          <c:showBubbleSize val="0"/>
        </c:dLbls>
        <c:axId val="217522944"/>
        <c:axId val="217524864"/>
      </c:radarChart>
      <c:catAx>
        <c:axId val="217522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524864"/>
        <c:crosses val="autoZero"/>
        <c:auto val="1"/>
        <c:lblAlgn val="ctr"/>
        <c:lblOffset val="100"/>
        <c:noMultiLvlLbl val="0"/>
      </c:catAx>
      <c:valAx>
        <c:axId val="217524864"/>
        <c:scaling>
          <c:orientation val="minMax"/>
          <c:max val="100"/>
        </c:scaling>
        <c:delete val="0"/>
        <c:axPos val="l"/>
        <c:majorGridlines>
          <c:spPr>
            <a:ln w="9525" cap="flat" cmpd="sng" algn="ctr">
              <a:solidFill>
                <a:schemeClr val="bg1">
                  <a:lumMod val="7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217522944"/>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0" i="0" baseline="0">
                <a:latin typeface="Lucida Sans Unicode" panose="020B0602030504020204" pitchFamily="34" charset="0"/>
              </a:rPr>
              <a:t>Overall ESIA system performance </a:t>
            </a:r>
          </a:p>
          <a:p>
            <a:pPr>
              <a:defRPr sz="1400"/>
            </a:pPr>
            <a:r>
              <a:rPr lang="en-GB" sz="1100" b="0" i="0" baseline="0">
                <a:latin typeface="Lucida Sans Unicode" panose="020B0602030504020204" pitchFamily="34" charset="0"/>
              </a:rPr>
              <a:t>= total of the 5 sections</a:t>
            </a:r>
          </a:p>
        </c:rich>
      </c:tx>
      <c:layout>
        <c:manualLayout>
          <c:xMode val="edge"/>
          <c:yMode val="edge"/>
          <c:x val="0.20919897450629615"/>
          <c:y val="0.75319130619162022"/>
        </c:manualLayout>
      </c:layout>
      <c:overlay val="0"/>
    </c:title>
    <c:autoTitleDeleted val="0"/>
    <c:plotArea>
      <c:layout>
        <c:manualLayout>
          <c:layoutTarget val="inner"/>
          <c:xMode val="edge"/>
          <c:yMode val="edge"/>
          <c:x val="0.22449512822211537"/>
          <c:y val="0.20626966073685235"/>
          <c:w val="0.44394323317780993"/>
          <c:h val="0.78950636725964818"/>
        </c:manualLayout>
      </c:layout>
      <c:doughnutChart>
        <c:varyColors val="1"/>
        <c:ser>
          <c:idx val="0"/>
          <c:order val="0"/>
          <c:dPt>
            <c:idx val="1"/>
            <c:bubble3D val="0"/>
            <c:spPr>
              <a:solidFill>
                <a:srgbClr val="FF0000"/>
              </a:solidFill>
            </c:spPr>
            <c:extLst>
              <c:ext xmlns:c16="http://schemas.microsoft.com/office/drawing/2014/chart" uri="{C3380CC4-5D6E-409C-BE32-E72D297353CC}">
                <c16:uniqueId val="{00000001-1E0A-4FB4-B29E-5C323BE9B5E8}"/>
              </c:ext>
            </c:extLst>
          </c:dPt>
          <c:dPt>
            <c:idx val="2"/>
            <c:bubble3D val="0"/>
            <c:spPr>
              <a:solidFill>
                <a:srgbClr val="FFFF00"/>
              </a:solidFill>
            </c:spPr>
            <c:extLst>
              <c:ext xmlns:c16="http://schemas.microsoft.com/office/drawing/2014/chart" uri="{C3380CC4-5D6E-409C-BE32-E72D297353CC}">
                <c16:uniqueId val="{00000003-1E0A-4FB4-B29E-5C323BE9B5E8}"/>
              </c:ext>
            </c:extLst>
          </c:dPt>
          <c:dPt>
            <c:idx val="3"/>
            <c:bubble3D val="0"/>
            <c:spPr>
              <a:solidFill>
                <a:srgbClr val="92D050"/>
              </a:solidFill>
            </c:spPr>
            <c:extLst>
              <c:ext xmlns:c16="http://schemas.microsoft.com/office/drawing/2014/chart" uri="{C3380CC4-5D6E-409C-BE32-E72D297353CC}">
                <c16:uniqueId val="{00000005-1E0A-4FB4-B29E-5C323BE9B5E8}"/>
              </c:ext>
            </c:extLst>
          </c:dPt>
          <c:dPt>
            <c:idx val="4"/>
            <c:bubble3D val="0"/>
            <c:spPr>
              <a:noFill/>
            </c:spPr>
            <c:extLst>
              <c:ext xmlns:c16="http://schemas.microsoft.com/office/drawing/2014/chart" uri="{C3380CC4-5D6E-409C-BE32-E72D297353CC}">
                <c16:uniqueId val="{00000007-1E0A-4FB4-B29E-5C323BE9B5E8}"/>
              </c:ext>
            </c:extLst>
          </c:dPt>
          <c:cat>
            <c:strRef>
              <c:f>'Tables with scores'!$L$8:$L$12</c:f>
              <c:strCache>
                <c:ptCount val="5"/>
                <c:pt idx="0">
                  <c:v>Start</c:v>
                </c:pt>
                <c:pt idx="1">
                  <c:v>Red</c:v>
                </c:pt>
                <c:pt idx="2">
                  <c:v>Yellow</c:v>
                </c:pt>
                <c:pt idx="3">
                  <c:v>Green</c:v>
                </c:pt>
                <c:pt idx="4">
                  <c:v>End</c:v>
                </c:pt>
              </c:strCache>
            </c:strRef>
          </c:cat>
          <c:val>
            <c:numRef>
              <c:f>'Tables with scores'!$M$8:$M$12</c:f>
              <c:numCache>
                <c:formatCode>General</c:formatCode>
                <c:ptCount val="5"/>
                <c:pt idx="0">
                  <c:v>0</c:v>
                </c:pt>
                <c:pt idx="1">
                  <c:v>20</c:v>
                </c:pt>
                <c:pt idx="2">
                  <c:v>40</c:v>
                </c:pt>
                <c:pt idx="3">
                  <c:v>40</c:v>
                </c:pt>
                <c:pt idx="4">
                  <c:v>100</c:v>
                </c:pt>
              </c:numCache>
            </c:numRef>
          </c:val>
          <c:extLst>
            <c:ext xmlns:c16="http://schemas.microsoft.com/office/drawing/2014/chart" uri="{C3380CC4-5D6E-409C-BE32-E72D297353CC}">
              <c16:uniqueId val="{00000008-1E0A-4FB4-B29E-5C323BE9B5E8}"/>
            </c:ext>
          </c:extLst>
        </c:ser>
        <c:dLbls>
          <c:showLegendKey val="0"/>
          <c:showVal val="0"/>
          <c:showCatName val="0"/>
          <c:showSerName val="0"/>
          <c:showPercent val="0"/>
          <c:showBubbleSize val="0"/>
          <c:showLeaderLines val="1"/>
        </c:dLbls>
        <c:firstSliceAng val="270"/>
        <c:holeSize val="50"/>
      </c:doughnutChart>
      <c:pieChart>
        <c:varyColors val="1"/>
        <c:ser>
          <c:idx val="1"/>
          <c:order val="1"/>
          <c:dPt>
            <c:idx val="0"/>
            <c:bubble3D val="0"/>
            <c:spPr>
              <a:noFill/>
            </c:spPr>
            <c:extLst>
              <c:ext xmlns:c16="http://schemas.microsoft.com/office/drawing/2014/chart" uri="{C3380CC4-5D6E-409C-BE32-E72D297353CC}">
                <c16:uniqueId val="{0000000A-1E0A-4FB4-B29E-5C323BE9B5E8}"/>
              </c:ext>
            </c:extLst>
          </c:dPt>
          <c:dPt>
            <c:idx val="1"/>
            <c:bubble3D val="0"/>
            <c:spPr>
              <a:solidFill>
                <a:schemeClr val="tx1"/>
              </a:solidFill>
            </c:spPr>
            <c:extLst>
              <c:ext xmlns:c16="http://schemas.microsoft.com/office/drawing/2014/chart" uri="{C3380CC4-5D6E-409C-BE32-E72D297353CC}">
                <c16:uniqueId val="{0000000C-1E0A-4FB4-B29E-5C323BE9B5E8}"/>
              </c:ext>
            </c:extLst>
          </c:dPt>
          <c:dPt>
            <c:idx val="2"/>
            <c:bubble3D val="0"/>
            <c:spPr>
              <a:noFill/>
            </c:spPr>
            <c:extLst>
              <c:ext xmlns:c16="http://schemas.microsoft.com/office/drawing/2014/chart" uri="{C3380CC4-5D6E-409C-BE32-E72D297353CC}">
                <c16:uniqueId val="{0000000E-1E0A-4FB4-B29E-5C323BE9B5E8}"/>
              </c:ext>
            </c:extLst>
          </c:dPt>
          <c:dLbls>
            <c:dLbl>
              <c:idx val="1"/>
              <c:tx>
                <c:strRef>
                  <c:f>'Tables with scores'!$O$8</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{7B147083-AB6D-45C0-B679-FB1B28769325}</c15:txfldGUID>
                      <c15:f>'Tables with scores'!$O$8</c15:f>
                      <c15:dlblFieldTableCache>
                        <c:ptCount val="1"/>
                        <c:pt idx="0">
                          <c:v>0</c:v>
                        </c:pt>
                      </c15:dlblFieldTableCache>
                    </c15:dlblFTEntry>
                  </c15:dlblFieldTable>
                  <c15:showDataLabelsRange val="0"/>
                </c:ext>
                <c:ext xmlns:c16="http://schemas.microsoft.com/office/drawing/2014/chart" uri="{C3380CC4-5D6E-409C-BE32-E72D297353CC}">
                  <c16:uniqueId val="{0000000C-1E0A-4FB4-B29E-5C323BE9B5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'Tables with scores'!$O$8:$O$10</c:f>
              <c:numCache>
                <c:formatCode>0</c:formatCode>
                <c:ptCount val="3"/>
                <c:pt idx="0">
                  <c:v>0</c:v>
                </c:pt>
                <c:pt idx="1">
                  <c:v>1</c:v>
                </c:pt>
                <c:pt idx="2">
                  <c:v>199</c:v>
                </c:pt>
              </c:numCache>
            </c:numRef>
          </c:val>
          <c:extLst>
            <c:ext xmlns:c16="http://schemas.microsoft.com/office/drawing/2014/chart" uri="{C3380CC4-5D6E-409C-BE32-E72D297353CC}">
              <c16:uniqueId val="{0000000F-1E0A-4FB4-B29E-5C323BE9B5E8}"/>
            </c:ext>
          </c:extLst>
        </c:ser>
        <c:dLbls>
          <c:showLegendKey val="0"/>
          <c:showVal val="0"/>
          <c:showCatName val="0"/>
          <c:showSerName val="0"/>
          <c:showPercent val="0"/>
          <c:showBubbleSize val="0"/>
          <c:showLeaderLines val="1"/>
        </c:dLbls>
        <c:firstSliceAng val="270"/>
      </c:pieChart>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6"/>
                </a:solidFill>
                <a:latin typeface="Lucida Sans Unicode" panose="020B0602030504020204" pitchFamily="34" charset="0"/>
                <a:ea typeface="+mn-ea"/>
                <a:cs typeface="Lucida Sans Unicode" panose="020B0602030504020204" pitchFamily="34" charset="0"/>
              </a:defRPr>
            </a:pPr>
            <a:r>
              <a:rPr lang="en-GB">
                <a:solidFill>
                  <a:schemeClr val="accent6"/>
                </a:solidFill>
                <a:latin typeface="Lucida Sans Unicode" panose="020B0602030504020204" pitchFamily="34" charset="0"/>
                <a:cs typeface="Lucida Sans Unicode" panose="020B0602030504020204" pitchFamily="34" charset="0"/>
              </a:rPr>
              <a:t>Enabling Conditions</a:t>
            </a:r>
          </a:p>
        </c:rich>
      </c:tx>
      <c:layout>
        <c:manualLayout>
          <c:xMode val="edge"/>
          <c:yMode val="edge"/>
          <c:x val="2.7090055321274703E-2"/>
          <c:y val="6.70277777777777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6"/>
              </a:solidFill>
              <a:latin typeface="Lucida Sans Unicode" panose="020B0602030504020204" pitchFamily="34" charset="0"/>
              <a:ea typeface="+mn-ea"/>
              <a:cs typeface="Lucida Sans Unicode" panose="020B0602030504020204" pitchFamily="34" charset="0"/>
            </a:defRPr>
          </a:pPr>
          <a:endParaRPr lang="en-US"/>
        </a:p>
      </c:txPr>
    </c:title>
    <c:autoTitleDeleted val="0"/>
    <c:plotArea>
      <c:layout>
        <c:manualLayout>
          <c:layoutTarget val="inner"/>
          <c:xMode val="edge"/>
          <c:yMode val="edge"/>
          <c:x val="0.27068589743589744"/>
          <c:y val="0.2265358333333333"/>
          <c:w val="0.49300299145299148"/>
          <c:h val="0.6705119444444444"/>
        </c:manualLayout>
      </c:layout>
      <c:radarChart>
        <c:radarStyle val="marker"/>
        <c:varyColors val="0"/>
        <c:ser>
          <c:idx val="0"/>
          <c:order val="0"/>
          <c:tx>
            <c:strRef>
              <c:f>'Tables with scores'!$I$25</c:f>
              <c:strCache>
                <c:ptCount val="1"/>
              </c:strCache>
            </c:strRef>
          </c:tx>
          <c:spPr>
            <a:ln w="28575" cap="rnd">
              <a:solidFill>
                <a:schemeClr val="accent6"/>
              </a:solidFill>
              <a:round/>
            </a:ln>
            <a:effectLst/>
          </c:spPr>
          <c:marker>
            <c:symbol val="circle"/>
            <c:size val="5"/>
            <c:spPr>
              <a:solidFill>
                <a:schemeClr val="accent1"/>
              </a:solidFill>
              <a:ln w="9525">
                <a:solidFill>
                  <a:schemeClr val="accent1"/>
                </a:solidFill>
              </a:ln>
              <a:effectLst/>
            </c:spPr>
          </c:marker>
          <c:cat>
            <c:strRef>
              <c:f>'Tables with scores'!$H$26:$H$32</c:f>
              <c:strCache>
                <c:ptCount val="7"/>
                <c:pt idx="0">
                  <c:v>Legislation for good practice</c:v>
                </c:pt>
                <c:pt idx="1">
                  <c:v>Finance</c:v>
                </c:pt>
                <c:pt idx="2">
                  <c:v>Awareness ESIA</c:v>
                </c:pt>
                <c:pt idx="3">
                  <c:v>Education &amp; Training</c:v>
                </c:pt>
                <c:pt idx="4">
                  <c:v>Helpdesk</c:v>
                </c:pt>
                <c:pt idx="5">
                  <c:v>M&amp;E system</c:v>
                </c:pt>
                <c:pt idx="6">
                  <c:v>Professional Exchange</c:v>
                </c:pt>
              </c:strCache>
            </c:strRef>
          </c:cat>
          <c:val>
            <c:numRef>
              <c:f>'Tables with scores'!$I$26:$I$32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91A-43F3-A244-073330477C41}"/>
            </c:ext>
          </c:extLst>
        </c:ser>
        <c:dLbls>
          <c:showLegendKey val="0"/>
          <c:showVal val="0"/>
          <c:showCatName val="0"/>
          <c:showSerName val="0"/>
          <c:showPercent val="0"/>
          <c:showBubbleSize val="0"/>
        </c:dLbls>
        <c:axId val="217601920"/>
        <c:axId val="217612288"/>
      </c:radarChart>
      <c:catAx>
        <c:axId val="21760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6350" cap="flat" cmpd="sng" algn="ctr">
            <a:solidFill>
              <a:schemeClr val="accent4"/>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17612288"/>
        <c:crosses val="autoZero"/>
        <c:auto val="1"/>
        <c:lblAlgn val="ctr"/>
        <c:lblOffset val="100"/>
        <c:noMultiLvlLbl val="0"/>
      </c:catAx>
      <c:valAx>
        <c:axId val="217612288"/>
        <c:scaling>
          <c:orientation val="minMax"/>
          <c:max val="100"/>
        </c:scaling>
        <c:delete val="0"/>
        <c:axPos val="l"/>
        <c:majorGridlines>
          <c:spPr>
            <a:ln w="15875" cap="flat" cmpd="sng" algn="ctr">
              <a:solidFill>
                <a:schemeClr val="bg1">
                  <a:lumMod val="85000"/>
                </a:schemeClr>
              </a:solidFill>
              <a:bevel/>
            </a:ln>
            <a:effectLst/>
          </c:spPr>
        </c:majorGridlines>
        <c:numFmt formatCode="General" sourceLinked="1"/>
        <c:majorTickMark val="none"/>
        <c:minorTickMark val="none"/>
        <c:tickLblPos val="nextTo"/>
        <c:spPr>
          <a:noFill/>
          <a:ln w="0" cmpd="sng">
            <a:solidFill>
              <a:schemeClr val="bg1">
                <a:lumMod val="75000"/>
              </a:schemeClr>
            </a:solidFill>
          </a:ln>
          <a:effectLst/>
        </c:spPr>
        <c:txPr>
          <a:bodyPr rot="-6000000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en-US"/>
          </a:p>
        </c:txPr>
        <c:crossAx val="217601920"/>
        <c:crosses val="autoZero"/>
        <c:crossBetween val="between"/>
        <c:majorUnit val="25"/>
      </c:valAx>
      <c:spPr>
        <a:noFill/>
        <a:ln w="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3175" cap="flat" cmpd="sng" algn="ctr">
      <a:noFill/>
      <a:round/>
    </a:ln>
    <a:effectLst/>
  </c:spPr>
  <c:txPr>
    <a:bodyPr/>
    <a:lstStyle/>
    <a:p>
      <a:pPr>
        <a:defRPr>
          <a:solidFill>
            <a:schemeClr val="accent6"/>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solidFill>
                <a:latin typeface="Lucida Sans Unicode" panose="020B0602030504020204" pitchFamily="34" charset="0"/>
                <a:ea typeface="+mn-ea"/>
                <a:cs typeface="Lucida Sans Unicode" panose="020B0602030504020204" pitchFamily="34" charset="0"/>
              </a:defRPr>
            </a:pPr>
            <a:r>
              <a:rPr lang="en-US">
                <a:solidFill>
                  <a:schemeClr val="accent1"/>
                </a:solidFill>
                <a:latin typeface="Lucida Sans Unicode" panose="020B0602030504020204" pitchFamily="34" charset="0"/>
                <a:cs typeface="Lucida Sans Unicode" panose="020B0602030504020204" pitchFamily="34" charset="0"/>
              </a:rPr>
              <a:t>Capacities</a:t>
            </a:r>
          </a:p>
        </c:rich>
      </c:tx>
      <c:layout>
        <c:manualLayout>
          <c:xMode val="edge"/>
          <c:yMode val="edge"/>
          <c:x val="5.5448311928929475E-2"/>
          <c:y val="5.64444444444444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solidFill>
              <a:latin typeface="Lucida Sans Unicode" panose="020B0602030504020204" pitchFamily="34" charset="0"/>
              <a:ea typeface="+mn-ea"/>
              <a:cs typeface="Lucida Sans Unicode" panose="020B0602030504020204" pitchFamily="34" charset="0"/>
            </a:defRPr>
          </a:pPr>
          <a:endParaRPr lang="en-US"/>
        </a:p>
      </c:txPr>
    </c:title>
    <c:autoTitleDeleted val="0"/>
    <c:plotArea>
      <c:layout/>
      <c:radarChart>
        <c:radarStyle val="marker"/>
        <c:varyColors val="0"/>
        <c:ser>
          <c:idx val="0"/>
          <c:order val="0"/>
          <c:tx>
            <c:strRef>
              <c:f>'Tables with scores'!$I$35</c:f>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'Tables with scores'!$H$36:$H$42</c:f>
              <c:strCache>
                <c:ptCount val="5"/>
                <c:pt idx="0">
                  <c:v>Environmental Agency</c:v>
                </c:pt>
                <c:pt idx="1">
                  <c:v>Environmental &amp; Social Assessment Professionals</c:v>
                </c:pt>
                <c:pt idx="2">
                  <c:v>NGO's, CSO's</c:v>
                </c:pt>
                <c:pt idx="3">
                  <c:v>Government Agencies</c:v>
                </c:pt>
                <c:pt idx="4">
                  <c:v>Additional Governmental Agencies</c:v>
                </c:pt>
              </c:strCache>
            </c:strRef>
          </c:cat>
          <c:val>
            <c:numRef>
              <c:f>'Tables with scores'!$I$36:$I$42</c:f>
              <c:numCache>
                <c:formatCode>General</c:formatCode>
                <c:ptCount val="7"/>
                <c:pt idx="0">
                  <c:v>0</c:v>
                </c:pt>
                <c:pt idx="1">
                  <c:v>0</c:v>
                </c:pt>
                <c:pt idx="2">
                  <c:v>0</c:v>
                </c:pt>
                <c:pt idx="3">
                  <c:v>0</c:v>
                </c:pt>
                <c:pt idx="4">
                  <c:v>0</c:v>
                </c:pt>
              </c:numCache>
            </c:numRef>
          </c:val>
          <c:extLst>
            <c:ext xmlns:c16="http://schemas.microsoft.com/office/drawing/2014/chart" uri="{C3380CC4-5D6E-409C-BE32-E72D297353CC}">
              <c16:uniqueId val="{00000000-4FD5-4F48-8FD9-48BDAF7BA112}"/>
            </c:ext>
          </c:extLst>
        </c:ser>
        <c:dLbls>
          <c:showLegendKey val="0"/>
          <c:showVal val="0"/>
          <c:showCatName val="0"/>
          <c:showSerName val="0"/>
          <c:showPercent val="0"/>
          <c:showBubbleSize val="0"/>
        </c:dLbls>
        <c:axId val="217658880"/>
        <c:axId val="217660800"/>
      </c:radarChart>
      <c:catAx>
        <c:axId val="217658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660800"/>
        <c:crosses val="autoZero"/>
        <c:auto val="1"/>
        <c:lblAlgn val="ctr"/>
        <c:lblOffset val="100"/>
        <c:noMultiLvlLbl val="0"/>
      </c:catAx>
      <c:valAx>
        <c:axId val="217660800"/>
        <c:scaling>
          <c:orientation val="minMax"/>
          <c:max val="100"/>
        </c:scaling>
        <c:delete val="0"/>
        <c:axPos val="l"/>
        <c:majorGridlines>
          <c:spPr>
            <a:ln w="12700" cap="flat" cmpd="sng" algn="ctr">
              <a:solidFill>
                <a:schemeClr val="bg1">
                  <a:lumMod val="75000"/>
                </a:schemeClr>
              </a:solidFill>
              <a:round/>
            </a:ln>
            <a:effectLst/>
          </c:spPr>
        </c:majorGridlines>
        <c:numFmt formatCode="General" sourceLinked="1"/>
        <c:majorTickMark val="out"/>
        <c:minorTickMark val="none"/>
        <c:tickLblPos val="nextTo"/>
        <c:spPr>
          <a:noFill/>
          <a:ln w="12700" cap="sq" cmpd="sng">
            <a:solidFill>
              <a:schemeClr val="bg1">
                <a:lumMod val="75000"/>
              </a:schemeClr>
            </a:solidFill>
            <a:beve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217658880"/>
        <c:crosses val="autoZero"/>
        <c:crossBetween val="between"/>
        <c:majorUnit val="25"/>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ESIAS influence decision making </c:v>
          </c:tx>
          <c:spPr>
            <a:solidFill>
              <a:schemeClr val="bg1">
                <a:lumMod val="50000"/>
              </a:schemeClr>
            </a:solidFill>
            <a:ln>
              <a:noFill/>
            </a:ln>
            <a:effectLst/>
          </c:spPr>
          <c:invertIfNegative val="0"/>
          <c:cat>
            <c:numLit>
              <c:formatCode>General</c:formatCode>
              <c:ptCount val="1"/>
            </c:numLit>
          </c:cat>
          <c:val>
            <c:numLit>
              <c:formatCode>General</c:formatCode>
              <c:ptCount val="1"/>
              <c:pt idx="0">
                <c:v>0</c:v>
              </c:pt>
            </c:numLit>
          </c:val>
          <c:extLst>
            <c:ext xmlns:c16="http://schemas.microsoft.com/office/drawing/2014/chart" uri="{C3380CC4-5D6E-409C-BE32-E72D297353CC}">
              <c16:uniqueId val="{00000000-4A6E-4C56-8F2F-9784393FBFF3}"/>
            </c:ext>
          </c:extLst>
        </c:ser>
        <c:dLbls>
          <c:showLegendKey val="0"/>
          <c:showVal val="0"/>
          <c:showCatName val="0"/>
          <c:showSerName val="0"/>
          <c:showPercent val="0"/>
          <c:showBubbleSize val="0"/>
        </c:dLbls>
        <c:gapWidth val="219"/>
        <c:overlap val="-27"/>
        <c:axId val="217680512"/>
        <c:axId val="217694592"/>
      </c:barChart>
      <c:catAx>
        <c:axId val="217680512"/>
        <c:scaling>
          <c:orientation val="minMax"/>
        </c:scaling>
        <c:delete val="1"/>
        <c:axPos val="b"/>
        <c:numFmt formatCode="General" sourceLinked="1"/>
        <c:majorTickMark val="out"/>
        <c:minorTickMark val="none"/>
        <c:tickLblPos val="nextTo"/>
        <c:crossAx val="217694592"/>
        <c:crosses val="autoZero"/>
        <c:auto val="1"/>
        <c:lblAlgn val="ctr"/>
        <c:lblOffset val="100"/>
        <c:noMultiLvlLbl val="0"/>
      </c:catAx>
      <c:valAx>
        <c:axId val="2176945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680512"/>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0" baseline="0">
                <a:solidFill>
                  <a:schemeClr val="accent2"/>
                </a:solidFill>
                <a:latin typeface="Lucida Sans Unicode" panose="020B0602030504020204" pitchFamily="34" charset="0"/>
                <a:ea typeface="+mn-ea"/>
                <a:cs typeface="Lucida Sans Unicode" panose="020B0602030504020204" pitchFamily="34" charset="0"/>
              </a:defRPr>
            </a:pPr>
            <a:r>
              <a:rPr lang="en-US" sz="1400" b="0" cap="none" spc="0" baseline="0">
                <a:solidFill>
                  <a:schemeClr val="accent2"/>
                </a:solidFill>
                <a:latin typeface="Lucida Sans Unicode" panose="020B0602030504020204" pitchFamily="34" charset="0"/>
                <a:cs typeface="Lucida Sans Unicode" panose="020B0602030504020204" pitchFamily="34" charset="0"/>
              </a:rPr>
              <a:t>ESIA Process</a:t>
            </a:r>
          </a:p>
        </c:rich>
      </c:tx>
      <c:layout>
        <c:manualLayout>
          <c:xMode val="edge"/>
          <c:yMode val="edge"/>
          <c:x val="8.3202122363478445E-2"/>
          <c:y val="3.5277777777777776E-2"/>
        </c:manualLayout>
      </c:layout>
      <c:overlay val="0"/>
      <c:spPr>
        <a:noFill/>
        <a:ln>
          <a:noFill/>
        </a:ln>
        <a:effectLst/>
      </c:spPr>
    </c:title>
    <c:autoTitleDeleted val="0"/>
    <c:plotArea>
      <c:layout>
        <c:manualLayout>
          <c:layoutTarget val="inner"/>
          <c:xMode val="edge"/>
          <c:yMode val="edge"/>
          <c:x val="0.25143908226313599"/>
          <c:y val="0.25040166666666669"/>
          <c:w val="0.52008443765341772"/>
          <c:h val="0.62617888888888884"/>
        </c:manualLayout>
      </c:layout>
      <c:radarChart>
        <c:radarStyle val="marker"/>
        <c:varyColors val="0"/>
        <c:ser>
          <c:idx val="0"/>
          <c:order val="0"/>
          <c:tx>
            <c:strRef>
              <c:f>'Tables with scores'!$I$6</c:f>
              <c:strCache>
                <c:ptCount val="1"/>
                <c:pt idx="0">
                  <c:v>Requirements</c:v>
                </c:pt>
              </c:strCache>
            </c:strRef>
          </c:tx>
          <c:spPr>
            <a:ln w="25400" cap="rnd" cmpd="sng" algn="ctr">
              <a:solidFill>
                <a:schemeClr val="accent2">
                  <a:shade val="76000"/>
                </a:schemeClr>
              </a:solidFill>
              <a:prstDash val="solid"/>
              <a:round/>
            </a:ln>
            <a:effectLst/>
          </c:spPr>
          <c:marker>
            <c:symbol val="circle"/>
            <c:size val="6"/>
            <c:spPr>
              <a:solidFill>
                <a:schemeClr val="accent2">
                  <a:shade val="76000"/>
                </a:schemeClr>
              </a:solidFill>
              <a:ln>
                <a:noFill/>
                <a:prstDash val="solid"/>
              </a:ln>
              <a:effectLst/>
            </c:spPr>
          </c:marker>
          <c:cat>
            <c:strRef>
              <c:f>'Tables with scores'!$H$7:$H$15</c:f>
              <c:strCache>
                <c:ptCount val="9"/>
                <c:pt idx="0">
                  <c:v>Screening</c:v>
                </c:pt>
                <c:pt idx="1">
                  <c:v>Start ESIA</c:v>
                </c:pt>
                <c:pt idx="2">
                  <c:v>Scoping</c:v>
                </c:pt>
                <c:pt idx="3">
                  <c:v>Impact assessment</c:v>
                </c:pt>
                <c:pt idx="4">
                  <c:v>ESMP</c:v>
                </c:pt>
                <c:pt idx="5">
                  <c:v>Review</c:v>
                </c:pt>
                <c:pt idx="6">
                  <c:v>Third party review</c:v>
                </c:pt>
                <c:pt idx="7">
                  <c:v>Decision making</c:v>
                </c:pt>
                <c:pt idx="8">
                  <c:v>Follow up</c:v>
                </c:pt>
              </c:strCache>
            </c:strRef>
          </c:cat>
          <c:val>
            <c:numRef>
              <c:f>'Tables with scores'!$I$7:$I$15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4A2-45FA-AA22-4C7C21F4CAA9}"/>
            </c:ext>
          </c:extLst>
        </c:ser>
        <c:ser>
          <c:idx val="1"/>
          <c:order val="1"/>
          <c:tx>
            <c:strRef>
              <c:f>'Tables with scores'!$J$6</c:f>
              <c:strCache>
                <c:ptCount val="1"/>
                <c:pt idx="0">
                  <c:v>Practice</c:v>
                </c:pt>
              </c:strCache>
            </c:strRef>
          </c:tx>
          <c:spPr>
            <a:ln w="25400" cap="rnd" cmpd="sng" algn="ctr">
              <a:solidFill>
                <a:srgbClr val="0070C0"/>
              </a:solidFill>
              <a:prstDash val="dash"/>
              <a:round/>
            </a:ln>
            <a:effectLst/>
          </c:spPr>
          <c:marker>
            <c:symbol val="circle"/>
            <c:size val="6"/>
            <c:spPr>
              <a:solidFill>
                <a:srgbClr val="0070C0"/>
              </a:solidFill>
              <a:ln>
                <a:solidFill>
                  <a:srgbClr val="0070C0"/>
                </a:solidFill>
                <a:prstDash val="dash"/>
              </a:ln>
              <a:effectLst/>
            </c:spPr>
          </c:marker>
          <c:cat>
            <c:strRef>
              <c:f>'Tables with scores'!$H$7:$H$15</c:f>
              <c:strCache>
                <c:ptCount val="9"/>
                <c:pt idx="0">
                  <c:v>Screening</c:v>
                </c:pt>
                <c:pt idx="1">
                  <c:v>Start ESIA</c:v>
                </c:pt>
                <c:pt idx="2">
                  <c:v>Scoping</c:v>
                </c:pt>
                <c:pt idx="3">
                  <c:v>Impact assessment</c:v>
                </c:pt>
                <c:pt idx="4">
                  <c:v>ESMP</c:v>
                </c:pt>
                <c:pt idx="5">
                  <c:v>Review</c:v>
                </c:pt>
                <c:pt idx="6">
                  <c:v>Third party review</c:v>
                </c:pt>
                <c:pt idx="7">
                  <c:v>Decision making</c:v>
                </c:pt>
                <c:pt idx="8">
                  <c:v>Follow up</c:v>
                </c:pt>
              </c:strCache>
            </c:strRef>
          </c:cat>
          <c:val>
            <c:numRef>
              <c:f>'Tables with scores'!$J$7:$J$15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4A2-45FA-AA22-4C7C21F4CAA9}"/>
            </c:ext>
          </c:extLst>
        </c:ser>
        <c:dLbls>
          <c:showLegendKey val="0"/>
          <c:showVal val="0"/>
          <c:showCatName val="0"/>
          <c:showSerName val="0"/>
          <c:showPercent val="0"/>
          <c:showBubbleSize val="0"/>
        </c:dLbls>
        <c:axId val="217827584"/>
        <c:axId val="217833856"/>
      </c:radarChart>
      <c:catAx>
        <c:axId val="217827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833856"/>
        <c:crosses val="autoZero"/>
        <c:auto val="1"/>
        <c:lblAlgn val="ctr"/>
        <c:lblOffset val="100"/>
        <c:noMultiLvlLbl val="0"/>
      </c:catAx>
      <c:valAx>
        <c:axId val="217833856"/>
        <c:scaling>
          <c:orientation val="minMax"/>
          <c:max val="100"/>
        </c:scaling>
        <c:delete val="0"/>
        <c:axPos val="l"/>
        <c:majorGridlines>
          <c:spPr>
            <a:ln w="19050" cap="flat" cmpd="sng" algn="ctr">
              <a:solidFill>
                <a:srgbClr val="E7E6E6">
                  <a:lumMod val="90000"/>
                </a:srgbClr>
              </a:solidFill>
              <a:round/>
            </a:ln>
            <a:effectLst/>
          </c:spPr>
        </c:majorGridlines>
        <c:numFmt formatCode="General" sourceLinked="0"/>
        <c:majorTickMark val="out"/>
        <c:minorTickMark val="none"/>
        <c:tickLblPos val="nextTo"/>
        <c:spPr>
          <a:noFill/>
          <a:ln w="12700">
            <a:solidFill>
              <a:sysClr val="window" lastClr="FFFFFF">
                <a:lumMod val="75000"/>
              </a:sysClr>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217827584"/>
        <c:crosses val="autoZero"/>
        <c:crossBetween val="between"/>
        <c:majorUnit val="25"/>
      </c:valAx>
      <c:spPr>
        <a:noFill/>
        <a:ln>
          <a:noFill/>
        </a:ln>
        <a:effectLst/>
      </c:spPr>
    </c:plotArea>
    <c:legend>
      <c:legendPos val="r"/>
      <c:layout>
        <c:manualLayout>
          <c:xMode val="edge"/>
          <c:yMode val="edge"/>
          <c:x val="0.74094170181310348"/>
          <c:y val="5.611583333333333E-2"/>
          <c:w val="0.25905829818689641"/>
          <c:h val="0.127585"/>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r>
              <a:rPr lang="en-GB">
                <a:solidFill>
                  <a:schemeClr val="bg1">
                    <a:lumMod val="50000"/>
                  </a:schemeClr>
                </a:solidFill>
              </a:rPr>
              <a:t>ESIA performance</a:t>
            </a:r>
          </a:p>
        </c:rich>
      </c:tx>
      <c:layout>
        <c:manualLayout>
          <c:xMode val="edge"/>
          <c:yMode val="edge"/>
          <c:x val="5.2602842907340571E-4"/>
          <c:y val="2.723717881484078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dk1">
                  <a:tint val="88500"/>
                </a:schemeClr>
              </a:solidFill>
              <a:round/>
            </a:ln>
            <a:effectLst/>
          </c:spPr>
          <c:marker>
            <c:symbol val="none"/>
          </c:marker>
          <c:cat>
            <c:strRef>
              <c:f>'Tables with scores'!$H$46:$H$49</c:f>
              <c:strCache>
                <c:ptCount val="4"/>
                <c:pt idx="0">
                  <c:v>ESIA is carried out and starts on time</c:v>
                </c:pt>
                <c:pt idx="1">
                  <c:v>Influence on project decision making</c:v>
                </c:pt>
                <c:pt idx="2">
                  <c:v>Compliance</c:v>
                </c:pt>
                <c:pt idx="3">
                  <c:v>Influence on acceptance and cooperation by stakeholders</c:v>
                </c:pt>
              </c:strCache>
            </c:strRef>
          </c:cat>
          <c:val>
            <c:numRef>
              <c:f>'Tables with scores'!$I$46:$I$49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6C3-43DF-97FD-8E424CB34D7B}"/>
            </c:ext>
          </c:extLst>
        </c:ser>
        <c:dLbls>
          <c:showLegendKey val="0"/>
          <c:showVal val="0"/>
          <c:showCatName val="0"/>
          <c:showSerName val="0"/>
          <c:showPercent val="0"/>
          <c:showBubbleSize val="0"/>
        </c:dLbls>
        <c:axId val="739409856"/>
        <c:axId val="739411496"/>
      </c:radarChart>
      <c:catAx>
        <c:axId val="739409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11496"/>
        <c:crosses val="autoZero"/>
        <c:auto val="1"/>
        <c:lblAlgn val="ctr"/>
        <c:lblOffset val="100"/>
        <c:noMultiLvlLbl val="0"/>
      </c:catAx>
      <c:valAx>
        <c:axId val="739411496"/>
        <c:scaling>
          <c:orientation val="minMax"/>
          <c:max val="100"/>
        </c:scaling>
        <c:delete val="0"/>
        <c:axPos val="l"/>
        <c:majorGridlines>
          <c:spPr>
            <a:ln w="9525" cap="flat" cmpd="sng" algn="ctr">
              <a:solidFill>
                <a:schemeClr val="bg2">
                  <a:lumMod val="75000"/>
                </a:schemeClr>
              </a:solidFill>
              <a:round/>
            </a:ln>
            <a:effectLst/>
          </c:spPr>
        </c:majorGridlines>
        <c:numFmt formatCode="General" sourceLinked="1"/>
        <c:majorTickMark val="out"/>
        <c:minorTickMark val="none"/>
        <c:tickLblPos val="nextTo"/>
        <c:spPr>
          <a:noFill/>
          <a:ln w="12700">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39409856"/>
        <c:crosses val="autoZero"/>
        <c:crossBetween val="between"/>
        <c:majorUnit val="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100" b="0" i="0" u="none" strike="noStrike" kern="1200" baseline="0">
                <a:solidFill>
                  <a:schemeClr val="tx2"/>
                </a:solidFill>
                <a:latin typeface="Lucida Sans Unicode" panose="020B0602030504020204" pitchFamily="34" charset="0"/>
                <a:ea typeface="+mn-ea"/>
                <a:cs typeface="Lucida Sans Unicode" panose="020B0602030504020204" pitchFamily="34" charset="0"/>
              </a:defRPr>
            </a:pPr>
            <a:r>
              <a:rPr lang="en-US" sz="1100" b="0">
                <a:latin typeface="Lucida Sans Unicode" panose="020B0602030504020204" pitchFamily="34" charset="0"/>
                <a:cs typeface="Lucida Sans Unicode" panose="020B0602030504020204" pitchFamily="34" charset="0"/>
              </a:rPr>
              <a:t>In the past year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Lucida Sans Unicode" panose="020B0602030504020204" pitchFamily="34" charset="0"/>
              <a:ea typeface="+mn-ea"/>
              <a:cs typeface="Lucida Sans Unicode" panose="020B0602030504020204" pitchFamily="34" charset="0"/>
            </a:defRPr>
          </a:pPr>
          <a:endParaRPr lang="en-US"/>
        </a:p>
      </c:txPr>
    </c:title>
    <c:autoTitleDeleted val="0"/>
    <c:plotArea>
      <c:layout/>
      <c:barChart>
        <c:barDir val="col"/>
        <c:grouping val="cluster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'Tables with scores'!$K$46:$K$50</c:f>
              <c:strCache>
                <c:ptCount val="5"/>
                <c:pt idx="0">
                  <c:v>No. ESIAs started</c:v>
                </c:pt>
                <c:pt idx="1">
                  <c:v>No. ESIAs submitted for review</c:v>
                </c:pt>
                <c:pt idx="2">
                  <c:v>No. ESIAs rejected outright</c:v>
                </c:pt>
                <c:pt idx="3">
                  <c:v>Av. no. ESIAs supplementary work  required</c:v>
                </c:pt>
                <c:pt idx="4">
                  <c:v>Av. no. ESIAs approved </c:v>
                </c:pt>
              </c:strCache>
            </c:strRef>
          </c:cat>
          <c:val>
            <c:numRef>
              <c:f>'Tables with scores'!$L$46:$L$50</c:f>
              <c:numCache>
                <c:formatCode>General</c:formatCode>
                <c:ptCount val="5"/>
                <c:pt idx="0" formatCode="0">
                  <c:v>0</c:v>
                </c:pt>
                <c:pt idx="1">
                  <c:v>0</c:v>
                </c:pt>
                <c:pt idx="2">
                  <c:v>0</c:v>
                </c:pt>
                <c:pt idx="3">
                  <c:v>0</c:v>
                </c:pt>
                <c:pt idx="4">
                  <c:v>0</c:v>
                </c:pt>
              </c:numCache>
            </c:numRef>
          </c:val>
          <c:extLst>
            <c:ext xmlns:c16="http://schemas.microsoft.com/office/drawing/2014/chart" uri="{C3380CC4-5D6E-409C-BE32-E72D297353CC}">
              <c16:uniqueId val="{00000000-9CDD-4A42-AA8D-A54CA534B116}"/>
            </c:ext>
          </c:extLst>
        </c:ser>
        <c:dLbls>
          <c:showLegendKey val="0"/>
          <c:showVal val="0"/>
          <c:showCatName val="0"/>
          <c:showSerName val="0"/>
          <c:showPercent val="0"/>
          <c:showBubbleSize val="0"/>
        </c:dLbls>
        <c:gapWidth val="100"/>
        <c:overlap val="-24"/>
        <c:axId val="764615240"/>
        <c:axId val="764613600"/>
      </c:barChart>
      <c:catAx>
        <c:axId val="764615240"/>
        <c:scaling>
          <c:orientation val="minMax"/>
        </c:scaling>
        <c:delete val="0"/>
        <c:axPos val="b"/>
        <c:numFmt formatCode="General" sourceLinked="1"/>
        <c:majorTickMark val="in"/>
        <c:minorTickMark val="out"/>
        <c:tickLblPos val="low"/>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n-US"/>
          </a:p>
        </c:txPr>
        <c:crossAx val="764613600"/>
        <c:crosses val="autoZero"/>
        <c:auto val="1"/>
        <c:lblAlgn val="ctr"/>
        <c:lblOffset val="0"/>
        <c:tickLblSkip val="1"/>
        <c:tickMarkSkip val="5"/>
        <c:noMultiLvlLbl val="0"/>
      </c:catAx>
      <c:valAx>
        <c:axId val="76461360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6461524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quicscansectioni"/><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Stage 1'!A4"/><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3" Type="http://schemas.openxmlformats.org/officeDocument/2006/relationships/hyperlink" Target="#detscan35"/><Relationship Id="rId18" Type="http://schemas.openxmlformats.org/officeDocument/2006/relationships/hyperlink" Target="#quicscansectionii"/><Relationship Id="rId26" Type="http://schemas.openxmlformats.org/officeDocument/2006/relationships/hyperlink" Target="#detscantransboundary"/><Relationship Id="rId39" Type="http://schemas.openxmlformats.org/officeDocument/2006/relationships/hyperlink" Target="#detscan19"/><Relationship Id="rId21" Type="http://schemas.openxmlformats.org/officeDocument/2006/relationships/hyperlink" Target="#quicscansectionv"/><Relationship Id="rId34" Type="http://schemas.openxmlformats.org/officeDocument/2006/relationships/hyperlink" Target="#detscan27"/><Relationship Id="rId42" Type="http://schemas.openxmlformats.org/officeDocument/2006/relationships/hyperlink" Target="#detscan21"/><Relationship Id="rId47" Type="http://schemas.openxmlformats.org/officeDocument/2006/relationships/hyperlink" Target="#detscan32"/><Relationship Id="rId7" Type="http://schemas.openxmlformats.org/officeDocument/2006/relationships/hyperlink" Target="#detscanesmp"/><Relationship Id="rId2" Type="http://schemas.openxmlformats.org/officeDocument/2006/relationships/image" Target="../media/image5.png"/><Relationship Id="rId16" Type="http://schemas.openxmlformats.org/officeDocument/2006/relationships/hyperlink" Target="#detscan38"/><Relationship Id="rId29" Type="http://schemas.openxmlformats.org/officeDocument/2006/relationships/hyperlink" Target="#detscanstakeholder"/><Relationship Id="rId1" Type="http://schemas.openxmlformats.org/officeDocument/2006/relationships/hyperlink" Target="#detscanreview"/><Relationship Id="rId6" Type="http://schemas.openxmlformats.org/officeDocument/2006/relationships/hyperlink" Target="#detscanimpass"/><Relationship Id="rId11" Type="http://schemas.openxmlformats.org/officeDocument/2006/relationships/hyperlink" Target="#detscantimelines"/><Relationship Id="rId24" Type="http://schemas.openxmlformats.org/officeDocument/2006/relationships/hyperlink" Target="#Dashboard!A1"/><Relationship Id="rId32" Type="http://schemas.openxmlformats.org/officeDocument/2006/relationships/hyperlink" Target="#detscan16"/><Relationship Id="rId37" Type="http://schemas.openxmlformats.org/officeDocument/2006/relationships/hyperlink" Target="#detscan23"/><Relationship Id="rId40" Type="http://schemas.openxmlformats.org/officeDocument/2006/relationships/hyperlink" Target="#detscan18"/><Relationship Id="rId45" Type="http://schemas.openxmlformats.org/officeDocument/2006/relationships/hyperlink" Target="#detscan30"/><Relationship Id="rId5" Type="http://schemas.openxmlformats.org/officeDocument/2006/relationships/hyperlink" Target="#detscanscopreq"/><Relationship Id="rId15" Type="http://schemas.openxmlformats.org/officeDocument/2006/relationships/hyperlink" Target="#detscan37"/><Relationship Id="rId23" Type="http://schemas.openxmlformats.org/officeDocument/2006/relationships/hyperlink" Target="#'Detailed scan'!A1"/><Relationship Id="rId28" Type="http://schemas.openxmlformats.org/officeDocument/2006/relationships/hyperlink" Target="#detscanprofsprocess"/><Relationship Id="rId36" Type="http://schemas.openxmlformats.org/officeDocument/2006/relationships/hyperlink" Target="#Detscan25"/><Relationship Id="rId10" Type="http://schemas.openxmlformats.org/officeDocument/2006/relationships/hyperlink" Target="#detscanprofsreviewers"/><Relationship Id="rId19" Type="http://schemas.openxmlformats.org/officeDocument/2006/relationships/hyperlink" Target="#quickscansectioniii"/><Relationship Id="rId31" Type="http://schemas.openxmlformats.org/officeDocument/2006/relationships/hyperlink" Target="#detscandecmakingacc"/><Relationship Id="rId44" Type="http://schemas.openxmlformats.org/officeDocument/2006/relationships/hyperlink" Target="#detscan29"/><Relationship Id="rId4" Type="http://schemas.openxmlformats.org/officeDocument/2006/relationships/hyperlink" Target="#detscanstartesia"/><Relationship Id="rId9" Type="http://schemas.openxmlformats.org/officeDocument/2006/relationships/hyperlink" Target="#detscanuserfirend"/><Relationship Id="rId14" Type="http://schemas.openxmlformats.org/officeDocument/2006/relationships/hyperlink" Target="#detscan36"/><Relationship Id="rId22" Type="http://schemas.openxmlformats.org/officeDocument/2006/relationships/hyperlink" Target="#'Quick scan'!A1"/><Relationship Id="rId27" Type="http://schemas.openxmlformats.org/officeDocument/2006/relationships/hyperlink" Target="#detscanscrenreq"/><Relationship Id="rId30" Type="http://schemas.openxmlformats.org/officeDocument/2006/relationships/hyperlink" Target="#detscanfollowup"/><Relationship Id="rId35" Type="http://schemas.openxmlformats.org/officeDocument/2006/relationships/hyperlink" Target="#detscan26"/><Relationship Id="rId43" Type="http://schemas.openxmlformats.org/officeDocument/2006/relationships/hyperlink" Target="#detscan33"/><Relationship Id="rId48" Type="http://schemas.openxmlformats.org/officeDocument/2006/relationships/hyperlink" Target="#detscan24"/><Relationship Id="rId8" Type="http://schemas.openxmlformats.org/officeDocument/2006/relationships/hyperlink" Target="#detscanthirdparty"/><Relationship Id="rId3" Type="http://schemas.openxmlformats.org/officeDocument/2006/relationships/image" Target="../media/image6.svg"/><Relationship Id="rId12" Type="http://schemas.openxmlformats.org/officeDocument/2006/relationships/hyperlink" Target="#detscan34"/><Relationship Id="rId17" Type="http://schemas.openxmlformats.org/officeDocument/2006/relationships/hyperlink" Target="#quicscansectioni"/><Relationship Id="rId25" Type="http://schemas.openxmlformats.org/officeDocument/2006/relationships/hyperlink" Target="#'Tables with scores'!A1"/><Relationship Id="rId33" Type="http://schemas.openxmlformats.org/officeDocument/2006/relationships/hyperlink" Target="#detscan17"/><Relationship Id="rId38" Type="http://schemas.openxmlformats.org/officeDocument/2006/relationships/hyperlink" Target="#detscan22"/><Relationship Id="rId46" Type="http://schemas.openxmlformats.org/officeDocument/2006/relationships/hyperlink" Target="#detscan31"/><Relationship Id="rId20" Type="http://schemas.openxmlformats.org/officeDocument/2006/relationships/hyperlink" Target="#quickscansetioniv"/><Relationship Id="rId41" Type="http://schemas.openxmlformats.org/officeDocument/2006/relationships/hyperlink" Target="#detscan20"/></Relationships>
</file>

<file path=xl/drawings/_rels/drawing3.xml.rels><?xml version="1.0" encoding="UTF-8" standalone="yes"?>
<Relationships xmlns="http://schemas.openxmlformats.org/package/2006/relationships"><Relationship Id="rId8" Type="http://schemas.openxmlformats.org/officeDocument/2006/relationships/hyperlink" Target="#quickscan12tm15"/><Relationship Id="rId13" Type="http://schemas.openxmlformats.org/officeDocument/2006/relationships/hyperlink" Target="#detscansectioni"/><Relationship Id="rId18" Type="http://schemas.openxmlformats.org/officeDocument/2006/relationships/hyperlink" Target="#quickscan16tm18"/><Relationship Id="rId26" Type="http://schemas.openxmlformats.org/officeDocument/2006/relationships/hyperlink" Target="#quickscansetioniv"/><Relationship Id="rId3" Type="http://schemas.openxmlformats.org/officeDocument/2006/relationships/image" Target="../media/image8.svg"/><Relationship Id="rId21" Type="http://schemas.openxmlformats.org/officeDocument/2006/relationships/hyperlink" Target="#quickscan26tm28"/><Relationship Id="rId7" Type="http://schemas.openxmlformats.org/officeDocument/2006/relationships/hyperlink" Target="#quickscan9tm11"/><Relationship Id="rId12" Type="http://schemas.openxmlformats.org/officeDocument/2006/relationships/hyperlink" Target="#'Tables with scores'!A1"/><Relationship Id="rId17" Type="http://schemas.openxmlformats.org/officeDocument/2006/relationships/hyperlink" Target="#detscansectionv"/><Relationship Id="rId25" Type="http://schemas.openxmlformats.org/officeDocument/2006/relationships/hyperlink" Target="#quicscansectionv"/><Relationship Id="rId2" Type="http://schemas.openxmlformats.org/officeDocument/2006/relationships/image" Target="../media/image7.png"/><Relationship Id="rId16" Type="http://schemas.openxmlformats.org/officeDocument/2006/relationships/hyperlink" Target="#detscansectioniv"/><Relationship Id="rId20" Type="http://schemas.openxmlformats.org/officeDocument/2006/relationships/hyperlink" Target="#quickscan23tm25"/><Relationship Id="rId1" Type="http://schemas.openxmlformats.org/officeDocument/2006/relationships/hyperlink" Target="#quicscansectioni"/><Relationship Id="rId6" Type="http://schemas.openxmlformats.org/officeDocument/2006/relationships/hyperlink" Target="#quickscan8tm11"/><Relationship Id="rId11" Type="http://schemas.openxmlformats.org/officeDocument/2006/relationships/hyperlink" Target="#Dashboard!A1"/><Relationship Id="rId24" Type="http://schemas.openxmlformats.org/officeDocument/2006/relationships/image" Target="../media/image10.svg"/><Relationship Id="rId5" Type="http://schemas.openxmlformats.org/officeDocument/2006/relationships/hyperlink" Target="#quickscan4tm7"/><Relationship Id="rId15" Type="http://schemas.openxmlformats.org/officeDocument/2006/relationships/hyperlink" Target="#detscansectioniii"/><Relationship Id="rId23" Type="http://schemas.openxmlformats.org/officeDocument/2006/relationships/image" Target="../media/image9.png"/><Relationship Id="rId10" Type="http://schemas.openxmlformats.org/officeDocument/2006/relationships/hyperlink" Target="#'Detailed scan'!A1"/><Relationship Id="rId19" Type="http://schemas.openxmlformats.org/officeDocument/2006/relationships/hyperlink" Target="#quickscan19tm22"/><Relationship Id="rId4" Type="http://schemas.openxmlformats.org/officeDocument/2006/relationships/hyperlink" Target="#quicscan3tm5"/><Relationship Id="rId9" Type="http://schemas.openxmlformats.org/officeDocument/2006/relationships/hyperlink" Target="#'Quick scan'!A1"/><Relationship Id="rId14" Type="http://schemas.openxmlformats.org/officeDocument/2006/relationships/hyperlink" Target="#detscansectionii"/><Relationship Id="rId22" Type="http://schemas.openxmlformats.org/officeDocument/2006/relationships/hyperlink" Target="#quicscan3132"/><Relationship Id="rId27" Type="http://schemas.openxmlformats.org/officeDocument/2006/relationships/hyperlink" Target="#quickscan36tm38"/></Relationships>
</file>

<file path=xl/drawings/_rels/drawing4.xml.rels><?xml version="1.0" encoding="UTF-8" standalone="yes"?>
<Relationships xmlns="http://schemas.openxmlformats.org/package/2006/relationships"><Relationship Id="rId8" Type="http://schemas.openxmlformats.org/officeDocument/2006/relationships/hyperlink" Target="#'Detailed scan'!A1"/><Relationship Id="rId13" Type="http://schemas.openxmlformats.org/officeDocument/2006/relationships/chart" Target="../charts/chart9.xml"/><Relationship Id="rId3" Type="http://schemas.openxmlformats.org/officeDocument/2006/relationships/chart" Target="../charts/chart3.xml"/><Relationship Id="rId7" Type="http://schemas.openxmlformats.org/officeDocument/2006/relationships/hyperlink" Target="#'Quick scan'!A1"/><Relationship Id="rId12" Type="http://schemas.openxmlformats.org/officeDocument/2006/relationships/chart" Target="../charts/chart8.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7.xml"/><Relationship Id="rId5" Type="http://schemas.openxmlformats.org/officeDocument/2006/relationships/chart" Target="../charts/chart5.xml"/><Relationship Id="rId10" Type="http://schemas.openxmlformats.org/officeDocument/2006/relationships/hyperlink" Target="#'Tables with scores'!A1"/><Relationship Id="rId4" Type="http://schemas.openxmlformats.org/officeDocument/2006/relationships/chart" Target="../charts/chart4.xml"/><Relationship Id="rId9" Type="http://schemas.openxmlformats.org/officeDocument/2006/relationships/hyperlink" Target="#Dashboard!A1"/></Relationships>
</file>

<file path=xl/drawings/_rels/drawing5.xml.rels><?xml version="1.0" encoding="UTF-8" standalone="yes"?>
<Relationships xmlns="http://schemas.openxmlformats.org/package/2006/relationships"><Relationship Id="rId3" Type="http://schemas.openxmlformats.org/officeDocument/2006/relationships/hyperlink" Target="#Dashboard!A1"/><Relationship Id="rId2" Type="http://schemas.openxmlformats.org/officeDocument/2006/relationships/hyperlink" Target="#'Detailed scan'!A1"/><Relationship Id="rId1" Type="http://schemas.openxmlformats.org/officeDocument/2006/relationships/hyperlink" Target="#'Quick scan'!A1"/><Relationship Id="rId4" Type="http://schemas.openxmlformats.org/officeDocument/2006/relationships/hyperlink" Target="#'Tables with scores'!A1"/></Relationships>
</file>

<file path=xl/drawings/drawing1.xml><?xml version="1.0" encoding="utf-8"?>
<xdr:wsDr xmlns:xdr="http://schemas.openxmlformats.org/drawingml/2006/spreadsheetDrawing" xmlns:a="http://schemas.openxmlformats.org/drawingml/2006/main">
  <xdr:twoCellAnchor>
    <xdr:from>
      <xdr:col>0</xdr:col>
      <xdr:colOff>409575</xdr:colOff>
      <xdr:row>0</xdr:row>
      <xdr:rowOff>-1</xdr:rowOff>
    </xdr:from>
    <xdr:to>
      <xdr:col>18</xdr:col>
      <xdr:colOff>533400</xdr:colOff>
      <xdr:row>31</xdr:row>
      <xdr:rowOff>142874</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409575" y="-1"/>
          <a:ext cx="11096625" cy="6048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6000">
              <a:latin typeface="Century Gothic" panose="020B0502020202020204" pitchFamily="34" charset="0"/>
            </a:rPr>
            <a:t>	</a:t>
          </a:r>
        </a:p>
        <a:p>
          <a:pPr algn="ctr"/>
          <a:endParaRPr lang="en-GB" sz="6000">
            <a:latin typeface="Century Gothic" panose="020B0502020202020204" pitchFamily="34" charset="0"/>
          </a:endParaRPr>
        </a:p>
        <a:p>
          <a:pPr algn="ctr"/>
          <a:r>
            <a:rPr lang="en-GB" sz="5400">
              <a:latin typeface="Century Gothic" panose="020B0502020202020204" pitchFamily="34" charset="0"/>
            </a:rPr>
            <a:t>WELCOME!</a:t>
          </a:r>
        </a:p>
        <a:p>
          <a:endParaRPr lang="en-GB" sz="2800">
            <a:latin typeface="Century Gothic" panose="020B0502020202020204" pitchFamily="34" charset="0"/>
          </a:endParaRPr>
        </a:p>
        <a:p>
          <a:pPr algn="ctr"/>
          <a:r>
            <a:rPr lang="en-GB" sz="5400">
              <a:latin typeface="Century Gothic" panose="020B0502020202020204" pitchFamily="34" charset="0"/>
            </a:rPr>
            <a:t>ESY Map</a:t>
          </a:r>
          <a:r>
            <a:rPr lang="en-GB" sz="5400" baseline="0">
              <a:latin typeface="Century Gothic" panose="020B0502020202020204" pitchFamily="34" charset="0"/>
            </a:rPr>
            <a:t> 2021</a:t>
          </a:r>
        </a:p>
        <a:p>
          <a:r>
            <a:rPr lang="en-GB" sz="1100"/>
            <a:t> </a:t>
          </a:r>
        </a:p>
      </xdr:txBody>
    </xdr:sp>
    <xdr:clientData/>
  </xdr:twoCellAnchor>
  <xdr:twoCellAnchor editAs="oneCell">
    <xdr:from>
      <xdr:col>0</xdr:col>
      <xdr:colOff>476251</xdr:colOff>
      <xdr:row>1</xdr:row>
      <xdr:rowOff>66675</xdr:rowOff>
    </xdr:from>
    <xdr:to>
      <xdr:col>6</xdr:col>
      <xdr:colOff>80449</xdr:colOff>
      <xdr:row>8</xdr:row>
      <xdr:rowOff>94941</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257175"/>
          <a:ext cx="3261798" cy="1361766"/>
        </a:xfrm>
        <a:prstGeom prst="rect">
          <a:avLst/>
        </a:prstGeom>
      </xdr:spPr>
    </xdr:pic>
    <xdr:clientData/>
  </xdr:twoCellAnchor>
  <xdr:twoCellAnchor editAs="oneCell">
    <xdr:from>
      <xdr:col>15</xdr:col>
      <xdr:colOff>268826</xdr:colOff>
      <xdr:row>1</xdr:row>
      <xdr:rowOff>142875</xdr:rowOff>
    </xdr:from>
    <xdr:to>
      <xdr:col>17</xdr:col>
      <xdr:colOff>544417</xdr:colOff>
      <xdr:row>8</xdr:row>
      <xdr:rowOff>190499</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2826" y="333375"/>
          <a:ext cx="1494791" cy="1381124"/>
        </a:xfrm>
        <a:prstGeom prst="rect">
          <a:avLst/>
        </a:prstGeom>
      </xdr:spPr>
    </xdr:pic>
    <xdr:clientData/>
  </xdr:twoCellAnchor>
  <xdr:twoCellAnchor editAs="oneCell">
    <xdr:from>
      <xdr:col>10</xdr:col>
      <xdr:colOff>528316</xdr:colOff>
      <xdr:row>26</xdr:row>
      <xdr:rowOff>119062</xdr:rowOff>
    </xdr:from>
    <xdr:to>
      <xdr:col>12</xdr:col>
      <xdr:colOff>365124</xdr:colOff>
      <xdr:row>32</xdr:row>
      <xdr:rowOff>31750</xdr:rowOff>
    </xdr:to>
    <xdr:pic>
      <xdr:nvPicPr>
        <xdr:cNvPr id="9" name="Afbeelding 8" descr="Afspelen">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640191" y="5072062"/>
          <a:ext cx="1059183" cy="1055688"/>
        </a:xfrm>
        <a:prstGeom prst="rect">
          <a:avLst/>
        </a:prstGeom>
      </xdr:spPr>
    </xdr:pic>
    <xdr:clientData/>
  </xdr:twoCellAnchor>
  <xdr:twoCellAnchor>
    <xdr:from>
      <xdr:col>7</xdr:col>
      <xdr:colOff>66675</xdr:colOff>
      <xdr:row>28</xdr:row>
      <xdr:rowOff>79376</xdr:rowOff>
    </xdr:from>
    <xdr:to>
      <xdr:col>11</xdr:col>
      <xdr:colOff>28575</xdr:colOff>
      <xdr:row>32</xdr:row>
      <xdr:rowOff>15876</xdr:rowOff>
    </xdr:to>
    <xdr:sp macro="" textlink="">
      <xdr:nvSpPr>
        <xdr:cNvPr id="10" name="Tekstvak 9">
          <a:hlinkClick xmlns:r="http://schemas.openxmlformats.org/officeDocument/2006/relationships" r:id="rId6"/>
          <a:extLst>
            <a:ext uri="{FF2B5EF4-FFF2-40B4-BE49-F238E27FC236}">
              <a16:creationId xmlns:a16="http://schemas.microsoft.com/office/drawing/2014/main" id="{00000000-0008-0000-0000-00000A000000}"/>
            </a:ext>
          </a:extLst>
        </xdr:cNvPr>
        <xdr:cNvSpPr txBox="1"/>
      </xdr:nvSpPr>
      <xdr:spPr>
        <a:xfrm>
          <a:off x="4344988" y="5413376"/>
          <a:ext cx="2406650" cy="69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GB" sz="3600">
              <a:solidFill>
                <a:srgbClr val="C00000"/>
              </a:solidFill>
              <a:latin typeface="Gill Sans MT" panose="020B0502020104020203" pitchFamily="34" charset="0"/>
            </a:rPr>
            <a:t>Let's start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152753</xdr:colOff>
      <xdr:row>11</xdr:row>
      <xdr:rowOff>839202</xdr:rowOff>
    </xdr:from>
    <xdr:to>
      <xdr:col>5</xdr:col>
      <xdr:colOff>116046</xdr:colOff>
      <xdr:row>11</xdr:row>
      <xdr:rowOff>1551460</xdr:rowOff>
    </xdr:to>
    <xdr:pic>
      <xdr:nvPicPr>
        <xdr:cNvPr id="40" name="Afbeelding 39" descr="Lijst">
          <a:hlinkClick xmlns:r="http://schemas.openxmlformats.org/officeDocument/2006/relationships" r:id="rId1"/>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49153" y="14402802"/>
          <a:ext cx="720531" cy="712258"/>
        </a:xfrm>
        <a:prstGeom prst="rect">
          <a:avLst/>
        </a:prstGeom>
      </xdr:spPr>
    </xdr:pic>
    <xdr:clientData/>
  </xdr:twoCellAnchor>
  <xdr:twoCellAnchor editAs="oneCell">
    <xdr:from>
      <xdr:col>4</xdr:col>
      <xdr:colOff>160292</xdr:colOff>
      <xdr:row>7</xdr:row>
      <xdr:rowOff>476919</xdr:rowOff>
    </xdr:from>
    <xdr:to>
      <xdr:col>5</xdr:col>
      <xdr:colOff>123585</xdr:colOff>
      <xdr:row>7</xdr:row>
      <xdr:rowOff>1182213</xdr:rowOff>
    </xdr:to>
    <xdr:pic>
      <xdr:nvPicPr>
        <xdr:cNvPr id="42" name="Afbeelding 41" descr="Lijst">
          <a:hlinkClick xmlns:r="http://schemas.openxmlformats.org/officeDocument/2006/relationships" r:id="rId4"/>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47167" y="4410744"/>
          <a:ext cx="720531" cy="705294"/>
        </a:xfrm>
        <a:prstGeom prst="rect">
          <a:avLst/>
        </a:prstGeom>
      </xdr:spPr>
    </xdr:pic>
    <xdr:clientData/>
  </xdr:twoCellAnchor>
  <xdr:twoCellAnchor editAs="oneCell">
    <xdr:from>
      <xdr:col>4</xdr:col>
      <xdr:colOff>196330</xdr:colOff>
      <xdr:row>8</xdr:row>
      <xdr:rowOff>367631</xdr:rowOff>
    </xdr:from>
    <xdr:to>
      <xdr:col>5</xdr:col>
      <xdr:colOff>159623</xdr:colOff>
      <xdr:row>8</xdr:row>
      <xdr:rowOff>1096506</xdr:rowOff>
    </xdr:to>
    <xdr:pic>
      <xdr:nvPicPr>
        <xdr:cNvPr id="44" name="Afbeelding 43" descr="Lijst">
          <a:hlinkClick xmlns:r="http://schemas.openxmlformats.org/officeDocument/2006/relationships" r:id="rId5"/>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83205" y="4930106"/>
          <a:ext cx="720531" cy="728875"/>
        </a:xfrm>
        <a:prstGeom prst="rect">
          <a:avLst/>
        </a:prstGeom>
      </xdr:spPr>
    </xdr:pic>
    <xdr:clientData/>
  </xdr:twoCellAnchor>
  <xdr:twoCellAnchor editAs="oneCell">
    <xdr:from>
      <xdr:col>4</xdr:col>
      <xdr:colOff>167160</xdr:colOff>
      <xdr:row>9</xdr:row>
      <xdr:rowOff>448009</xdr:rowOff>
    </xdr:from>
    <xdr:to>
      <xdr:col>5</xdr:col>
      <xdr:colOff>125691</xdr:colOff>
      <xdr:row>9</xdr:row>
      <xdr:rowOff>1181646</xdr:rowOff>
    </xdr:to>
    <xdr:pic>
      <xdr:nvPicPr>
        <xdr:cNvPr id="12" name="Afbeelding 11" descr="Lijst">
          <a:hlinkClick xmlns:r="http://schemas.openxmlformats.org/officeDocument/2006/relationships" r:id="rId6"/>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54035" y="5848684"/>
          <a:ext cx="720531" cy="728875"/>
        </a:xfrm>
        <a:prstGeom prst="rect">
          <a:avLst/>
        </a:prstGeom>
      </xdr:spPr>
    </xdr:pic>
    <xdr:clientData/>
  </xdr:twoCellAnchor>
  <xdr:twoCellAnchor editAs="oneCell">
    <xdr:from>
      <xdr:col>4</xdr:col>
      <xdr:colOff>163466</xdr:colOff>
      <xdr:row>10</xdr:row>
      <xdr:rowOff>451185</xdr:rowOff>
    </xdr:from>
    <xdr:to>
      <xdr:col>5</xdr:col>
      <xdr:colOff>121997</xdr:colOff>
      <xdr:row>10</xdr:row>
      <xdr:rowOff>1151929</xdr:rowOff>
    </xdr:to>
    <xdr:pic>
      <xdr:nvPicPr>
        <xdr:cNvPr id="14" name="Afbeelding 13" descr="Lijst">
          <a:hlinkClick xmlns:r="http://schemas.openxmlformats.org/officeDocument/2006/relationships" r:id="rId7"/>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04124" y="11045659"/>
          <a:ext cx="727215" cy="710091"/>
        </a:xfrm>
        <a:prstGeom prst="rect">
          <a:avLst/>
        </a:prstGeom>
      </xdr:spPr>
    </xdr:pic>
    <xdr:clientData/>
  </xdr:twoCellAnchor>
  <xdr:twoCellAnchor editAs="oneCell">
    <xdr:from>
      <xdr:col>4</xdr:col>
      <xdr:colOff>184568</xdr:colOff>
      <xdr:row>12</xdr:row>
      <xdr:rowOff>501316</xdr:rowOff>
    </xdr:from>
    <xdr:to>
      <xdr:col>5</xdr:col>
      <xdr:colOff>143099</xdr:colOff>
      <xdr:row>12</xdr:row>
      <xdr:rowOff>1218336</xdr:rowOff>
    </xdr:to>
    <xdr:pic>
      <xdr:nvPicPr>
        <xdr:cNvPr id="16" name="Afbeelding 15" descr="Lijst">
          <a:hlinkClick xmlns:r="http://schemas.openxmlformats.org/officeDocument/2006/relationships" r:id="rId8"/>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25226" y="14404474"/>
          <a:ext cx="727215" cy="712258"/>
        </a:xfrm>
        <a:prstGeom prst="rect">
          <a:avLst/>
        </a:prstGeom>
      </xdr:spPr>
    </xdr:pic>
    <xdr:clientData/>
  </xdr:twoCellAnchor>
  <xdr:twoCellAnchor editAs="oneCell">
    <xdr:from>
      <xdr:col>4</xdr:col>
      <xdr:colOff>163996</xdr:colOff>
      <xdr:row>20</xdr:row>
      <xdr:rowOff>533400</xdr:rowOff>
    </xdr:from>
    <xdr:to>
      <xdr:col>5</xdr:col>
      <xdr:colOff>122527</xdr:colOff>
      <xdr:row>20</xdr:row>
      <xdr:rowOff>1229955</xdr:rowOff>
    </xdr:to>
    <xdr:pic>
      <xdr:nvPicPr>
        <xdr:cNvPr id="24" name="Afbeelding 23" descr="Lijst">
          <a:hlinkClick xmlns:r="http://schemas.openxmlformats.org/officeDocument/2006/relationships" r:id="rId9"/>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07996" y="25917525"/>
          <a:ext cx="720531" cy="698069"/>
        </a:xfrm>
        <a:prstGeom prst="rect">
          <a:avLst/>
        </a:prstGeom>
      </xdr:spPr>
    </xdr:pic>
    <xdr:clientData/>
  </xdr:twoCellAnchor>
  <xdr:twoCellAnchor editAs="oneCell">
    <xdr:from>
      <xdr:col>4</xdr:col>
      <xdr:colOff>188164</xdr:colOff>
      <xdr:row>18</xdr:row>
      <xdr:rowOff>504825</xdr:rowOff>
    </xdr:from>
    <xdr:to>
      <xdr:col>5</xdr:col>
      <xdr:colOff>151457</xdr:colOff>
      <xdr:row>18</xdr:row>
      <xdr:rowOff>1211272</xdr:rowOff>
    </xdr:to>
    <xdr:pic>
      <xdr:nvPicPr>
        <xdr:cNvPr id="28" name="Afbeelding 27" descr="Lijst">
          <a:hlinkClick xmlns:r="http://schemas.openxmlformats.org/officeDocument/2006/relationships" r:id="rId10"/>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32164" y="22593300"/>
          <a:ext cx="720531" cy="706447"/>
        </a:xfrm>
        <a:prstGeom prst="rect">
          <a:avLst/>
        </a:prstGeom>
      </xdr:spPr>
    </xdr:pic>
    <xdr:clientData/>
  </xdr:twoCellAnchor>
  <xdr:twoCellAnchor editAs="oneCell">
    <xdr:from>
      <xdr:col>4</xdr:col>
      <xdr:colOff>160820</xdr:colOff>
      <xdr:row>19</xdr:row>
      <xdr:rowOff>400050</xdr:rowOff>
    </xdr:from>
    <xdr:to>
      <xdr:col>5</xdr:col>
      <xdr:colOff>124113</xdr:colOff>
      <xdr:row>19</xdr:row>
      <xdr:rowOff>1104648</xdr:rowOff>
    </xdr:to>
    <xdr:pic>
      <xdr:nvPicPr>
        <xdr:cNvPr id="30" name="Afbeelding 29" descr="Lijst">
          <a:hlinkClick xmlns:r="http://schemas.openxmlformats.org/officeDocument/2006/relationships" r:id="rId1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04820" y="24136350"/>
          <a:ext cx="720531" cy="698070"/>
        </a:xfrm>
        <a:prstGeom prst="rect">
          <a:avLst/>
        </a:prstGeom>
      </xdr:spPr>
    </xdr:pic>
    <xdr:clientData/>
  </xdr:twoCellAnchor>
  <xdr:twoCellAnchor editAs="oneCell">
    <xdr:from>
      <xdr:col>4</xdr:col>
      <xdr:colOff>202985</xdr:colOff>
      <xdr:row>52</xdr:row>
      <xdr:rowOff>524507</xdr:rowOff>
    </xdr:from>
    <xdr:to>
      <xdr:col>5</xdr:col>
      <xdr:colOff>162309</xdr:colOff>
      <xdr:row>53</xdr:row>
      <xdr:rowOff>183165</xdr:rowOff>
    </xdr:to>
    <xdr:pic>
      <xdr:nvPicPr>
        <xdr:cNvPr id="35" name="Afbeelding 34" descr="Lijst">
          <a:hlinkClick xmlns:r="http://schemas.openxmlformats.org/officeDocument/2006/relationships" r:id="rId12"/>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66035" y="71085707"/>
          <a:ext cx="716562" cy="728132"/>
        </a:xfrm>
        <a:prstGeom prst="rect">
          <a:avLst/>
        </a:prstGeom>
      </xdr:spPr>
    </xdr:pic>
    <xdr:clientData/>
  </xdr:twoCellAnchor>
  <xdr:twoCellAnchor editAs="oneCell">
    <xdr:from>
      <xdr:col>4</xdr:col>
      <xdr:colOff>208087</xdr:colOff>
      <xdr:row>53</xdr:row>
      <xdr:rowOff>514350</xdr:rowOff>
    </xdr:from>
    <xdr:to>
      <xdr:col>5</xdr:col>
      <xdr:colOff>162649</xdr:colOff>
      <xdr:row>54</xdr:row>
      <xdr:rowOff>179937</xdr:rowOff>
    </xdr:to>
    <xdr:pic>
      <xdr:nvPicPr>
        <xdr:cNvPr id="39" name="Afbeelding 38" descr="Lijst">
          <a:hlinkClick xmlns:r="http://schemas.openxmlformats.org/officeDocument/2006/relationships" r:id="rId13"/>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71137" y="72732900"/>
          <a:ext cx="716562" cy="730298"/>
        </a:xfrm>
        <a:prstGeom prst="rect">
          <a:avLst/>
        </a:prstGeom>
      </xdr:spPr>
    </xdr:pic>
    <xdr:clientData/>
  </xdr:twoCellAnchor>
  <xdr:twoCellAnchor editAs="oneCell">
    <xdr:from>
      <xdr:col>4</xdr:col>
      <xdr:colOff>187531</xdr:colOff>
      <xdr:row>54</xdr:row>
      <xdr:rowOff>537191</xdr:rowOff>
    </xdr:from>
    <xdr:to>
      <xdr:col>5</xdr:col>
      <xdr:colOff>141705</xdr:colOff>
      <xdr:row>55</xdr:row>
      <xdr:rowOff>189571</xdr:rowOff>
    </xdr:to>
    <xdr:pic>
      <xdr:nvPicPr>
        <xdr:cNvPr id="47" name="Afbeelding 46" descr="Lijst">
          <a:hlinkClick xmlns:r="http://schemas.openxmlformats.org/officeDocument/2006/relationships" r:id="rId14"/>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50581" y="74413091"/>
          <a:ext cx="716174" cy="717092"/>
        </a:xfrm>
        <a:prstGeom prst="rect">
          <a:avLst/>
        </a:prstGeom>
      </xdr:spPr>
    </xdr:pic>
    <xdr:clientData/>
  </xdr:twoCellAnchor>
  <xdr:twoCellAnchor editAs="oneCell">
    <xdr:from>
      <xdr:col>4</xdr:col>
      <xdr:colOff>205659</xdr:colOff>
      <xdr:row>55</xdr:row>
      <xdr:rowOff>435039</xdr:rowOff>
    </xdr:from>
    <xdr:to>
      <xdr:col>5</xdr:col>
      <xdr:colOff>160221</xdr:colOff>
      <xdr:row>56</xdr:row>
      <xdr:rowOff>95864</xdr:rowOff>
    </xdr:to>
    <xdr:pic>
      <xdr:nvPicPr>
        <xdr:cNvPr id="49" name="Afbeelding 48" descr="Lijst">
          <a:hlinkClick xmlns:r="http://schemas.openxmlformats.org/officeDocument/2006/relationships" r:id="rId15"/>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68709" y="75968289"/>
          <a:ext cx="716562" cy="730299"/>
        </a:xfrm>
        <a:prstGeom prst="rect">
          <a:avLst/>
        </a:prstGeom>
      </xdr:spPr>
    </xdr:pic>
    <xdr:clientData/>
  </xdr:twoCellAnchor>
  <xdr:twoCellAnchor editAs="oneCell">
    <xdr:from>
      <xdr:col>4</xdr:col>
      <xdr:colOff>198370</xdr:colOff>
      <xdr:row>56</xdr:row>
      <xdr:rowOff>488691</xdr:rowOff>
    </xdr:from>
    <xdr:to>
      <xdr:col>5</xdr:col>
      <xdr:colOff>152544</xdr:colOff>
      <xdr:row>57</xdr:row>
      <xdr:rowOff>131979</xdr:rowOff>
    </xdr:to>
    <xdr:pic>
      <xdr:nvPicPr>
        <xdr:cNvPr id="51" name="Afbeelding 50" descr="Lijst">
          <a:hlinkClick xmlns:r="http://schemas.openxmlformats.org/officeDocument/2006/relationships" r:id="rId16"/>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61420" y="77679291"/>
          <a:ext cx="716174" cy="712762"/>
        </a:xfrm>
        <a:prstGeom prst="rect">
          <a:avLst/>
        </a:prstGeom>
      </xdr:spPr>
    </xdr:pic>
    <xdr:clientData/>
  </xdr:twoCellAnchor>
  <xdr:twoCellAnchor>
    <xdr:from>
      <xdr:col>1</xdr:col>
      <xdr:colOff>0</xdr:colOff>
      <xdr:row>1</xdr:row>
      <xdr:rowOff>29139</xdr:rowOff>
    </xdr:from>
    <xdr:to>
      <xdr:col>2</xdr:col>
      <xdr:colOff>694740</xdr:colOff>
      <xdr:row>1</xdr:row>
      <xdr:rowOff>659139</xdr:rowOff>
    </xdr:to>
    <xdr:sp macro="" textlink="">
      <xdr:nvSpPr>
        <xdr:cNvPr id="53" name="Tekstvak 52">
          <a:hlinkClick xmlns:r="http://schemas.openxmlformats.org/officeDocument/2006/relationships" r:id="rId17"/>
          <a:extLst>
            <a:ext uri="{FF2B5EF4-FFF2-40B4-BE49-F238E27FC236}">
              <a16:creationId xmlns:a16="http://schemas.microsoft.com/office/drawing/2014/main" id="{00000000-0008-0000-0100-000035000000}"/>
            </a:ext>
          </a:extLst>
        </xdr:cNvPr>
        <xdr:cNvSpPr txBox="1"/>
      </xdr:nvSpPr>
      <xdr:spPr>
        <a:xfrm>
          <a:off x="1940943" y="172913"/>
          <a:ext cx="1800000" cy="630000"/>
        </a:xfrm>
        <a:prstGeom prst="rect">
          <a:avLst/>
        </a:prstGeom>
        <a:solidFill>
          <a:schemeClr val="accent4"/>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  </a:t>
          </a:r>
        </a:p>
        <a:p>
          <a:pPr algn="ctr"/>
          <a:r>
            <a:rPr lang="en-GB" sz="1200" b="1">
              <a:latin typeface="Gill Sans MT" panose="020B0502020104020203" pitchFamily="34" charset="0"/>
            </a:rPr>
            <a:t>ESIA process</a:t>
          </a:r>
        </a:p>
      </xdr:txBody>
    </xdr:sp>
    <xdr:clientData/>
  </xdr:twoCellAnchor>
  <xdr:twoCellAnchor>
    <xdr:from>
      <xdr:col>2</xdr:col>
      <xdr:colOff>1003639</xdr:colOff>
      <xdr:row>1</xdr:row>
      <xdr:rowOff>38991</xdr:rowOff>
    </xdr:from>
    <xdr:to>
      <xdr:col>2</xdr:col>
      <xdr:colOff>2803639</xdr:colOff>
      <xdr:row>1</xdr:row>
      <xdr:rowOff>667798</xdr:rowOff>
    </xdr:to>
    <xdr:sp macro="" textlink="">
      <xdr:nvSpPr>
        <xdr:cNvPr id="54" name="Tekstvak 53">
          <a:hlinkClick xmlns:r="http://schemas.openxmlformats.org/officeDocument/2006/relationships" r:id="rId18"/>
          <a:extLst>
            <a:ext uri="{FF2B5EF4-FFF2-40B4-BE49-F238E27FC236}">
              <a16:creationId xmlns:a16="http://schemas.microsoft.com/office/drawing/2014/main" id="{00000000-0008-0000-0100-000036000000}"/>
            </a:ext>
          </a:extLst>
        </xdr:cNvPr>
        <xdr:cNvSpPr txBox="1"/>
      </xdr:nvSpPr>
      <xdr:spPr>
        <a:xfrm>
          <a:off x="4049842" y="182765"/>
          <a:ext cx="1800000" cy="628807"/>
        </a:xfrm>
        <a:prstGeom prst="rect">
          <a:avLst/>
        </a:prstGeom>
        <a:solidFill>
          <a:schemeClr val="accent6">
            <a:lumMod val="60000"/>
            <a:lumOff val="4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II </a:t>
          </a:r>
        </a:p>
        <a:p>
          <a:pPr algn="ctr"/>
          <a:r>
            <a:rPr lang="en-GB" sz="1200" b="1">
              <a:latin typeface="Gill Sans MT" panose="020B0502020104020203" pitchFamily="34" charset="0"/>
            </a:rPr>
            <a:t>Enablin</a:t>
          </a:r>
          <a:r>
            <a:rPr lang="en-GB" sz="1200" b="1" baseline="0">
              <a:latin typeface="Gill Sans MT" panose="020B0502020104020203" pitchFamily="34" charset="0"/>
            </a:rPr>
            <a:t>g conditions</a:t>
          </a:r>
          <a:endParaRPr lang="en-GB" sz="1200" b="1">
            <a:latin typeface="Gill Sans MT" panose="020B0502020104020203" pitchFamily="34" charset="0"/>
          </a:endParaRPr>
        </a:p>
      </xdr:txBody>
    </xdr:sp>
    <xdr:clientData/>
  </xdr:twoCellAnchor>
  <xdr:twoCellAnchor>
    <xdr:from>
      <xdr:col>2</xdr:col>
      <xdr:colOff>3133939</xdr:colOff>
      <xdr:row>1</xdr:row>
      <xdr:rowOff>47976</xdr:rowOff>
    </xdr:from>
    <xdr:to>
      <xdr:col>2</xdr:col>
      <xdr:colOff>4933939</xdr:colOff>
      <xdr:row>1</xdr:row>
      <xdr:rowOff>677976</xdr:rowOff>
    </xdr:to>
    <xdr:sp macro="" textlink="">
      <xdr:nvSpPr>
        <xdr:cNvPr id="55" name="Tekstvak 54">
          <a:hlinkClick xmlns:r="http://schemas.openxmlformats.org/officeDocument/2006/relationships" r:id="rId19"/>
          <a:extLst>
            <a:ext uri="{FF2B5EF4-FFF2-40B4-BE49-F238E27FC236}">
              <a16:creationId xmlns:a16="http://schemas.microsoft.com/office/drawing/2014/main" id="{00000000-0008-0000-0100-000037000000}"/>
            </a:ext>
          </a:extLst>
        </xdr:cNvPr>
        <xdr:cNvSpPr txBox="1"/>
      </xdr:nvSpPr>
      <xdr:spPr>
        <a:xfrm>
          <a:off x="6180142" y="191750"/>
          <a:ext cx="1800000" cy="630000"/>
        </a:xfrm>
        <a:prstGeom prst="rect">
          <a:avLst/>
        </a:prstGeom>
        <a:solidFill>
          <a:schemeClr val="accent5">
            <a:lumMod val="40000"/>
            <a:lumOff val="6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III Capacities</a:t>
          </a:r>
        </a:p>
      </xdr:txBody>
    </xdr:sp>
    <xdr:clientData/>
  </xdr:twoCellAnchor>
  <xdr:twoCellAnchor>
    <xdr:from>
      <xdr:col>2</xdr:col>
      <xdr:colOff>5300507</xdr:colOff>
      <xdr:row>1</xdr:row>
      <xdr:rowOff>47112</xdr:rowOff>
    </xdr:from>
    <xdr:to>
      <xdr:col>2</xdr:col>
      <xdr:colOff>7100507</xdr:colOff>
      <xdr:row>1</xdr:row>
      <xdr:rowOff>677112</xdr:rowOff>
    </xdr:to>
    <xdr:sp macro="" textlink="">
      <xdr:nvSpPr>
        <xdr:cNvPr id="56" name="Tekstvak 55">
          <a:hlinkClick xmlns:r="http://schemas.openxmlformats.org/officeDocument/2006/relationships" r:id="rId20"/>
          <a:extLst>
            <a:ext uri="{FF2B5EF4-FFF2-40B4-BE49-F238E27FC236}">
              <a16:creationId xmlns:a16="http://schemas.microsoft.com/office/drawing/2014/main" id="{00000000-0008-0000-0100-000038000000}"/>
            </a:ext>
          </a:extLst>
        </xdr:cNvPr>
        <xdr:cNvSpPr txBox="1"/>
      </xdr:nvSpPr>
      <xdr:spPr>
        <a:xfrm>
          <a:off x="8346710" y="190886"/>
          <a:ext cx="1800000" cy="630000"/>
        </a:xfrm>
        <a:prstGeom prst="rect">
          <a:avLst/>
        </a:prstGeom>
        <a:solidFill>
          <a:schemeClr val="accent3">
            <a:lumMod val="40000"/>
            <a:lumOff val="6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IV ESIA performance</a:t>
          </a:r>
        </a:p>
      </xdr:txBody>
    </xdr:sp>
    <xdr:clientData/>
  </xdr:twoCellAnchor>
  <xdr:twoCellAnchor>
    <xdr:from>
      <xdr:col>2</xdr:col>
      <xdr:colOff>7502039</xdr:colOff>
      <xdr:row>1</xdr:row>
      <xdr:rowOff>37798</xdr:rowOff>
    </xdr:from>
    <xdr:to>
      <xdr:col>4</xdr:col>
      <xdr:colOff>10671</xdr:colOff>
      <xdr:row>1</xdr:row>
      <xdr:rowOff>667798</xdr:rowOff>
    </xdr:to>
    <xdr:sp macro="" textlink="">
      <xdr:nvSpPr>
        <xdr:cNvPr id="57" name="Tekstvak 56">
          <a:hlinkClick xmlns:r="http://schemas.openxmlformats.org/officeDocument/2006/relationships" r:id="rId21"/>
          <a:extLst>
            <a:ext uri="{FF2B5EF4-FFF2-40B4-BE49-F238E27FC236}">
              <a16:creationId xmlns:a16="http://schemas.microsoft.com/office/drawing/2014/main" id="{00000000-0008-0000-0100-000039000000}"/>
            </a:ext>
          </a:extLst>
        </xdr:cNvPr>
        <xdr:cNvSpPr txBox="1"/>
      </xdr:nvSpPr>
      <xdr:spPr>
        <a:xfrm>
          <a:off x="10548242" y="181572"/>
          <a:ext cx="1800000" cy="630000"/>
        </a:xfrm>
        <a:prstGeom prst="rect">
          <a:avLst/>
        </a:prstGeom>
        <a:solidFill>
          <a:srgbClr val="F0E3F1"/>
        </a:solidFill>
        <a:ln w="9525" cmpd="sng">
          <a:solidFill>
            <a:schemeClr val="lt1">
              <a:shade val="50000"/>
            </a:schemeClr>
          </a:solidFill>
        </a:ln>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V </a:t>
          </a:r>
          <a:r>
            <a:rPr lang="en-GB" sz="1200" b="1">
              <a:solidFill>
                <a:schemeClr val="dk1"/>
              </a:solidFill>
              <a:latin typeface="Gill Sans MT" panose="020B0502020104020203" pitchFamily="34" charset="0"/>
              <a:ea typeface="+mn-ea"/>
              <a:cs typeface="+mn-cs"/>
            </a:rPr>
            <a:t>Context</a:t>
          </a:r>
        </a:p>
      </xdr:txBody>
    </xdr:sp>
    <xdr:clientData/>
  </xdr:twoCellAnchor>
  <xdr:twoCellAnchor>
    <xdr:from>
      <xdr:col>0</xdr:col>
      <xdr:colOff>321549</xdr:colOff>
      <xdr:row>1</xdr:row>
      <xdr:rowOff>25595</xdr:rowOff>
    </xdr:from>
    <xdr:to>
      <xdr:col>0</xdr:col>
      <xdr:colOff>1581549</xdr:colOff>
      <xdr:row>1</xdr:row>
      <xdr:rowOff>277595</xdr:rowOff>
    </xdr:to>
    <xdr:sp macro="" textlink="">
      <xdr:nvSpPr>
        <xdr:cNvPr id="2" name="Tekstvak 1">
          <a:hlinkClick xmlns:r="http://schemas.openxmlformats.org/officeDocument/2006/relationships" r:id="rId22"/>
          <a:extLst>
            <a:ext uri="{FF2B5EF4-FFF2-40B4-BE49-F238E27FC236}">
              <a16:creationId xmlns:a16="http://schemas.microsoft.com/office/drawing/2014/main" id="{00000000-0008-0000-0100-000002000000}"/>
            </a:ext>
          </a:extLst>
        </xdr:cNvPr>
        <xdr:cNvSpPr txBox="1"/>
      </xdr:nvSpPr>
      <xdr:spPr>
        <a:xfrm>
          <a:off x="321549" y="268580"/>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Quick Scan</a:t>
          </a:r>
        </a:p>
      </xdr:txBody>
    </xdr:sp>
    <xdr:clientData/>
  </xdr:twoCellAnchor>
  <xdr:twoCellAnchor>
    <xdr:from>
      <xdr:col>0</xdr:col>
      <xdr:colOff>317986</xdr:colOff>
      <xdr:row>1</xdr:row>
      <xdr:rowOff>375815</xdr:rowOff>
    </xdr:from>
    <xdr:to>
      <xdr:col>0</xdr:col>
      <xdr:colOff>1577986</xdr:colOff>
      <xdr:row>1</xdr:row>
      <xdr:rowOff>627815</xdr:rowOff>
    </xdr:to>
    <xdr:sp macro="" textlink="">
      <xdr:nvSpPr>
        <xdr:cNvPr id="58" name="Tekstvak 57">
          <a:hlinkClick xmlns:r="http://schemas.openxmlformats.org/officeDocument/2006/relationships" r:id="rId23"/>
          <a:extLst>
            <a:ext uri="{FF2B5EF4-FFF2-40B4-BE49-F238E27FC236}">
              <a16:creationId xmlns:a16="http://schemas.microsoft.com/office/drawing/2014/main" id="{00000000-0008-0000-0100-00003A000000}"/>
            </a:ext>
          </a:extLst>
        </xdr:cNvPr>
        <xdr:cNvSpPr txBox="1"/>
      </xdr:nvSpPr>
      <xdr:spPr>
        <a:xfrm>
          <a:off x="317986" y="618800"/>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Detailed Scan</a:t>
          </a:r>
        </a:p>
      </xdr:txBody>
    </xdr:sp>
    <xdr:clientData/>
  </xdr:twoCellAnchor>
  <xdr:twoCellAnchor>
    <xdr:from>
      <xdr:col>0</xdr:col>
      <xdr:colOff>319769</xdr:colOff>
      <xdr:row>1</xdr:row>
      <xdr:rowOff>736335</xdr:rowOff>
    </xdr:from>
    <xdr:to>
      <xdr:col>0</xdr:col>
      <xdr:colOff>1579769</xdr:colOff>
      <xdr:row>2</xdr:row>
      <xdr:rowOff>113590</xdr:rowOff>
    </xdr:to>
    <xdr:sp macro="" textlink="">
      <xdr:nvSpPr>
        <xdr:cNvPr id="59" name="Tekstvak 58">
          <a:hlinkClick xmlns:r="http://schemas.openxmlformats.org/officeDocument/2006/relationships" r:id="rId24"/>
          <a:extLst>
            <a:ext uri="{FF2B5EF4-FFF2-40B4-BE49-F238E27FC236}">
              <a16:creationId xmlns:a16="http://schemas.microsoft.com/office/drawing/2014/main" id="{00000000-0008-0000-0100-00003B000000}"/>
            </a:ext>
          </a:extLst>
        </xdr:cNvPr>
        <xdr:cNvSpPr txBox="1"/>
      </xdr:nvSpPr>
      <xdr:spPr>
        <a:xfrm>
          <a:off x="319769" y="979320"/>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Dashboard</a:t>
          </a:r>
        </a:p>
      </xdr:txBody>
    </xdr:sp>
    <xdr:clientData/>
  </xdr:twoCellAnchor>
  <xdr:twoCellAnchor>
    <xdr:from>
      <xdr:col>0</xdr:col>
      <xdr:colOff>319769</xdr:colOff>
      <xdr:row>2</xdr:row>
      <xdr:rowOff>210556</xdr:rowOff>
    </xdr:from>
    <xdr:to>
      <xdr:col>0</xdr:col>
      <xdr:colOff>1579769</xdr:colOff>
      <xdr:row>2</xdr:row>
      <xdr:rowOff>462556</xdr:rowOff>
    </xdr:to>
    <xdr:sp macro="" textlink="">
      <xdr:nvSpPr>
        <xdr:cNvPr id="60" name="Tekstvak 59">
          <a:hlinkClick xmlns:r="http://schemas.openxmlformats.org/officeDocument/2006/relationships" r:id="rId25"/>
          <a:extLst>
            <a:ext uri="{FF2B5EF4-FFF2-40B4-BE49-F238E27FC236}">
              <a16:creationId xmlns:a16="http://schemas.microsoft.com/office/drawing/2014/main" id="{00000000-0008-0000-0100-00003C000000}"/>
            </a:ext>
          </a:extLst>
        </xdr:cNvPr>
        <xdr:cNvSpPr txBox="1"/>
      </xdr:nvSpPr>
      <xdr:spPr>
        <a:xfrm>
          <a:off x="319769" y="1328286"/>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Tables</a:t>
          </a:r>
        </a:p>
      </xdr:txBody>
    </xdr:sp>
    <xdr:clientData/>
  </xdr:twoCellAnchor>
  <xdr:oneCellAnchor>
    <xdr:from>
      <xdr:col>11</xdr:col>
      <xdr:colOff>432954</xdr:colOff>
      <xdr:row>1</xdr:row>
      <xdr:rowOff>1099704</xdr:rowOff>
    </xdr:from>
    <xdr:ext cx="184731" cy="264560"/>
    <xdr:sp macro="" textlink="">
      <xdr:nvSpPr>
        <xdr:cNvPr id="3" name="Tekstvak 2">
          <a:extLst>
            <a:ext uri="{FF2B5EF4-FFF2-40B4-BE49-F238E27FC236}">
              <a16:creationId xmlns:a16="http://schemas.microsoft.com/office/drawing/2014/main" id="{00000000-0008-0000-0100-000003000000}"/>
            </a:ext>
          </a:extLst>
        </xdr:cNvPr>
        <xdr:cNvSpPr txBox="1"/>
      </xdr:nvSpPr>
      <xdr:spPr>
        <a:xfrm>
          <a:off x="12962659" y="12728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6</xdr:col>
      <xdr:colOff>421872</xdr:colOff>
      <xdr:row>1</xdr:row>
      <xdr:rowOff>413213</xdr:rowOff>
    </xdr:from>
    <xdr:to>
      <xdr:col>6</xdr:col>
      <xdr:colOff>467591</xdr:colOff>
      <xdr:row>1</xdr:row>
      <xdr:rowOff>458932</xdr:rowOff>
    </xdr:to>
    <xdr:sp macro="" textlink="">
      <xdr:nvSpPr>
        <xdr:cNvPr id="4" name="Tekstvak 3">
          <a:extLst>
            <a:ext uri="{FF2B5EF4-FFF2-40B4-BE49-F238E27FC236}">
              <a16:creationId xmlns:a16="http://schemas.microsoft.com/office/drawing/2014/main" id="{00000000-0008-0000-0100-000004000000}"/>
            </a:ext>
          </a:extLst>
        </xdr:cNvPr>
        <xdr:cNvSpPr txBox="1"/>
      </xdr:nvSpPr>
      <xdr:spPr>
        <a:xfrm>
          <a:off x="9920895" y="58639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oneCellAnchor>
    <xdr:from>
      <xdr:col>4</xdr:col>
      <xdr:colOff>179369</xdr:colOff>
      <xdr:row>21</xdr:row>
      <xdr:rowOff>415256</xdr:rowOff>
    </xdr:from>
    <xdr:ext cx="709516" cy="709516"/>
    <xdr:pic>
      <xdr:nvPicPr>
        <xdr:cNvPr id="67" name="Afbeelding 66" descr="Lijst">
          <a:hlinkClick xmlns:r="http://schemas.openxmlformats.org/officeDocument/2006/relationships" r:id="rId26"/>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20027" y="27553151"/>
          <a:ext cx="709516" cy="709516"/>
        </a:xfrm>
        <a:prstGeom prst="rect">
          <a:avLst/>
        </a:prstGeom>
      </xdr:spPr>
    </xdr:pic>
    <xdr:clientData/>
  </xdr:oneCellAnchor>
  <xdr:twoCellAnchor editAs="oneCell">
    <xdr:from>
      <xdr:col>4</xdr:col>
      <xdr:colOff>179343</xdr:colOff>
      <xdr:row>6</xdr:row>
      <xdr:rowOff>524642</xdr:rowOff>
    </xdr:from>
    <xdr:to>
      <xdr:col>5</xdr:col>
      <xdr:colOff>142636</xdr:colOff>
      <xdr:row>6</xdr:row>
      <xdr:rowOff>1221578</xdr:rowOff>
    </xdr:to>
    <xdr:pic>
      <xdr:nvPicPr>
        <xdr:cNvPr id="69" name="Afbeelding 68" descr="Lijst">
          <a:hlinkClick xmlns:r="http://schemas.openxmlformats.org/officeDocument/2006/relationships" r:id="rId27"/>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66218" y="3620267"/>
          <a:ext cx="720531" cy="696936"/>
        </a:xfrm>
        <a:prstGeom prst="rect">
          <a:avLst/>
        </a:prstGeom>
        <a:effectLst/>
      </xdr:spPr>
    </xdr:pic>
    <xdr:clientData/>
  </xdr:twoCellAnchor>
  <xdr:twoCellAnchor editAs="oneCell">
    <xdr:from>
      <xdr:col>4</xdr:col>
      <xdr:colOff>186573</xdr:colOff>
      <xdr:row>17</xdr:row>
      <xdr:rowOff>536742</xdr:rowOff>
    </xdr:from>
    <xdr:to>
      <xdr:col>5</xdr:col>
      <xdr:colOff>145104</xdr:colOff>
      <xdr:row>17</xdr:row>
      <xdr:rowOff>1249000</xdr:rowOff>
    </xdr:to>
    <xdr:pic>
      <xdr:nvPicPr>
        <xdr:cNvPr id="33" name="Afbeelding 32" descr="Lijst">
          <a:hlinkClick xmlns:r="http://schemas.openxmlformats.org/officeDocument/2006/relationships" r:id="rId28"/>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27231" y="21057268"/>
          <a:ext cx="727215" cy="712258"/>
        </a:xfrm>
        <a:prstGeom prst="rect">
          <a:avLst/>
        </a:prstGeom>
      </xdr:spPr>
    </xdr:pic>
    <xdr:clientData/>
  </xdr:twoCellAnchor>
  <xdr:twoCellAnchor editAs="oneCell">
    <xdr:from>
      <xdr:col>4</xdr:col>
      <xdr:colOff>188579</xdr:colOff>
      <xdr:row>16</xdr:row>
      <xdr:rowOff>421775</xdr:rowOff>
    </xdr:from>
    <xdr:to>
      <xdr:col>5</xdr:col>
      <xdr:colOff>151872</xdr:colOff>
      <xdr:row>16</xdr:row>
      <xdr:rowOff>1134033</xdr:rowOff>
    </xdr:to>
    <xdr:pic>
      <xdr:nvPicPr>
        <xdr:cNvPr id="34" name="Afbeelding 33" descr="Lijst">
          <a:hlinkClick xmlns:r="http://schemas.openxmlformats.org/officeDocument/2006/relationships" r:id="rId29"/>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29237" y="19287959"/>
          <a:ext cx="727215" cy="712258"/>
        </a:xfrm>
        <a:prstGeom prst="rect">
          <a:avLst/>
        </a:prstGeom>
      </xdr:spPr>
    </xdr:pic>
    <xdr:clientData/>
  </xdr:twoCellAnchor>
  <xdr:twoCellAnchor editAs="oneCell">
    <xdr:from>
      <xdr:col>4</xdr:col>
      <xdr:colOff>173873</xdr:colOff>
      <xdr:row>14</xdr:row>
      <xdr:rowOff>490621</xdr:rowOff>
    </xdr:from>
    <xdr:to>
      <xdr:col>5</xdr:col>
      <xdr:colOff>132404</xdr:colOff>
      <xdr:row>14</xdr:row>
      <xdr:rowOff>1210816</xdr:rowOff>
    </xdr:to>
    <xdr:pic>
      <xdr:nvPicPr>
        <xdr:cNvPr id="36" name="Afbeelding 35" descr="Lijst">
          <a:hlinkClick xmlns:r="http://schemas.openxmlformats.org/officeDocument/2006/relationships" r:id="rId30"/>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4531" y="17702463"/>
          <a:ext cx="727215" cy="712258"/>
        </a:xfrm>
        <a:prstGeom prst="rect">
          <a:avLst/>
        </a:prstGeom>
      </xdr:spPr>
    </xdr:pic>
    <xdr:clientData/>
  </xdr:twoCellAnchor>
  <xdr:twoCellAnchor editAs="oneCell">
    <xdr:from>
      <xdr:col>4</xdr:col>
      <xdr:colOff>159168</xdr:colOff>
      <xdr:row>13</xdr:row>
      <xdr:rowOff>459206</xdr:rowOff>
    </xdr:from>
    <xdr:to>
      <xdr:col>5</xdr:col>
      <xdr:colOff>122461</xdr:colOff>
      <xdr:row>13</xdr:row>
      <xdr:rowOff>1179402</xdr:rowOff>
    </xdr:to>
    <xdr:pic>
      <xdr:nvPicPr>
        <xdr:cNvPr id="37" name="Afbeelding 36" descr="Lijst">
          <a:hlinkClick xmlns:r="http://schemas.openxmlformats.org/officeDocument/2006/relationships" r:id="rId31"/>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99826" y="16016706"/>
          <a:ext cx="727215" cy="712258"/>
        </a:xfrm>
        <a:prstGeom prst="rect">
          <a:avLst/>
        </a:prstGeom>
      </xdr:spPr>
    </xdr:pic>
    <xdr:clientData/>
  </xdr:twoCellAnchor>
  <xdr:oneCellAnchor>
    <xdr:from>
      <xdr:col>4</xdr:col>
      <xdr:colOff>198085</xdr:colOff>
      <xdr:row>25</xdr:row>
      <xdr:rowOff>450683</xdr:rowOff>
    </xdr:from>
    <xdr:ext cx="709516" cy="709516"/>
    <xdr:pic>
      <xdr:nvPicPr>
        <xdr:cNvPr id="38" name="Afbeelding 37" descr="Lijst">
          <a:hlinkClick xmlns:r="http://schemas.openxmlformats.org/officeDocument/2006/relationships" r:id="rId32"/>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38743" y="33437262"/>
          <a:ext cx="709516" cy="709516"/>
        </a:xfrm>
        <a:prstGeom prst="rect">
          <a:avLst/>
        </a:prstGeom>
      </xdr:spPr>
    </xdr:pic>
    <xdr:clientData/>
  </xdr:oneCellAnchor>
  <xdr:oneCellAnchor>
    <xdr:from>
      <xdr:col>4</xdr:col>
      <xdr:colOff>189218</xdr:colOff>
      <xdr:row>26</xdr:row>
      <xdr:rowOff>289073</xdr:rowOff>
    </xdr:from>
    <xdr:ext cx="709516" cy="709516"/>
    <xdr:pic>
      <xdr:nvPicPr>
        <xdr:cNvPr id="45" name="Afbeelding 44" descr="Lijst">
          <a:hlinkClick xmlns:r="http://schemas.openxmlformats.org/officeDocument/2006/relationships" r:id="rId33"/>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09531" y="29861221"/>
          <a:ext cx="709516" cy="709516"/>
        </a:xfrm>
        <a:prstGeom prst="rect">
          <a:avLst/>
        </a:prstGeom>
      </xdr:spPr>
    </xdr:pic>
    <xdr:clientData/>
  </xdr:oneCellAnchor>
  <xdr:oneCellAnchor>
    <xdr:from>
      <xdr:col>4</xdr:col>
      <xdr:colOff>153928</xdr:colOff>
      <xdr:row>37</xdr:row>
      <xdr:rowOff>147052</xdr:rowOff>
    </xdr:from>
    <xdr:ext cx="709516" cy="709516"/>
    <xdr:pic>
      <xdr:nvPicPr>
        <xdr:cNvPr id="77" name="Afbeelding 76" descr="Lijst">
          <a:hlinkClick xmlns:r="http://schemas.openxmlformats.org/officeDocument/2006/relationships" r:id="rId34"/>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74241" y="86122083"/>
          <a:ext cx="709516" cy="709516"/>
        </a:xfrm>
        <a:prstGeom prst="rect">
          <a:avLst/>
        </a:prstGeom>
      </xdr:spPr>
    </xdr:pic>
    <xdr:clientData/>
  </xdr:oneCellAnchor>
  <xdr:oneCellAnchor>
    <xdr:from>
      <xdr:col>4</xdr:col>
      <xdr:colOff>141645</xdr:colOff>
      <xdr:row>36</xdr:row>
      <xdr:rowOff>282701</xdr:rowOff>
    </xdr:from>
    <xdr:ext cx="709516" cy="709516"/>
    <xdr:pic>
      <xdr:nvPicPr>
        <xdr:cNvPr id="78" name="Afbeelding 77" descr="Lijst">
          <a:hlinkClick xmlns:r="http://schemas.openxmlformats.org/officeDocument/2006/relationships" r:id="rId35"/>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61958" y="85067107"/>
          <a:ext cx="709516" cy="709516"/>
        </a:xfrm>
        <a:prstGeom prst="rect">
          <a:avLst/>
        </a:prstGeom>
      </xdr:spPr>
    </xdr:pic>
    <xdr:clientData/>
  </xdr:oneCellAnchor>
  <xdr:oneCellAnchor>
    <xdr:from>
      <xdr:col>4</xdr:col>
      <xdr:colOff>117539</xdr:colOff>
      <xdr:row>39</xdr:row>
      <xdr:rowOff>130968</xdr:rowOff>
    </xdr:from>
    <xdr:ext cx="709516" cy="709516"/>
    <xdr:pic>
      <xdr:nvPicPr>
        <xdr:cNvPr id="79" name="Afbeelding 78" descr="Lijst">
          <a:hlinkClick xmlns:r="http://schemas.openxmlformats.org/officeDocument/2006/relationships" r:id="rId36"/>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37852" y="87808593"/>
          <a:ext cx="709516" cy="709516"/>
        </a:xfrm>
        <a:prstGeom prst="rect">
          <a:avLst/>
        </a:prstGeom>
      </xdr:spPr>
    </xdr:pic>
    <xdr:clientData/>
  </xdr:oneCellAnchor>
  <xdr:oneCellAnchor>
    <xdr:from>
      <xdr:col>4</xdr:col>
      <xdr:colOff>140559</xdr:colOff>
      <xdr:row>35</xdr:row>
      <xdr:rowOff>552951</xdr:rowOff>
    </xdr:from>
    <xdr:ext cx="709516" cy="709516"/>
    <xdr:pic>
      <xdr:nvPicPr>
        <xdr:cNvPr id="81" name="Afbeelding 80" descr="Lijst">
          <a:hlinkClick xmlns:r="http://schemas.openxmlformats.org/officeDocument/2006/relationships" r:id="rId37"/>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60872" y="83884795"/>
          <a:ext cx="709516" cy="709516"/>
        </a:xfrm>
        <a:prstGeom prst="rect">
          <a:avLst/>
        </a:prstGeom>
      </xdr:spPr>
    </xdr:pic>
    <xdr:clientData/>
  </xdr:oneCellAnchor>
  <xdr:oneCellAnchor>
    <xdr:from>
      <xdr:col>4</xdr:col>
      <xdr:colOff>159745</xdr:colOff>
      <xdr:row>31</xdr:row>
      <xdr:rowOff>227534</xdr:rowOff>
    </xdr:from>
    <xdr:ext cx="709516" cy="709516"/>
    <xdr:pic>
      <xdr:nvPicPr>
        <xdr:cNvPr id="82" name="Afbeelding 81" descr="Lijst">
          <a:hlinkClick xmlns:r="http://schemas.openxmlformats.org/officeDocument/2006/relationships" r:id="rId38"/>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80058" y="35157495"/>
          <a:ext cx="709516" cy="709516"/>
        </a:xfrm>
        <a:prstGeom prst="rect">
          <a:avLst/>
        </a:prstGeom>
      </xdr:spPr>
    </xdr:pic>
    <xdr:clientData/>
  </xdr:oneCellAnchor>
  <xdr:oneCellAnchor>
    <xdr:from>
      <xdr:col>4</xdr:col>
      <xdr:colOff>187212</xdr:colOff>
      <xdr:row>28</xdr:row>
      <xdr:rowOff>281584</xdr:rowOff>
    </xdr:from>
    <xdr:ext cx="709516" cy="709516"/>
    <xdr:pic>
      <xdr:nvPicPr>
        <xdr:cNvPr id="83" name="Afbeelding 82" descr="Lijst">
          <a:hlinkClick xmlns:r="http://schemas.openxmlformats.org/officeDocument/2006/relationships" r:id="rId39"/>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07525" y="31996857"/>
          <a:ext cx="709516" cy="709516"/>
        </a:xfrm>
        <a:prstGeom prst="rect">
          <a:avLst/>
        </a:prstGeom>
      </xdr:spPr>
    </xdr:pic>
    <xdr:clientData/>
  </xdr:oneCellAnchor>
  <xdr:oneCellAnchor>
    <xdr:from>
      <xdr:col>4</xdr:col>
      <xdr:colOff>216979</xdr:colOff>
      <xdr:row>27</xdr:row>
      <xdr:rowOff>307693</xdr:rowOff>
    </xdr:from>
    <xdr:ext cx="709516" cy="709516"/>
    <xdr:pic>
      <xdr:nvPicPr>
        <xdr:cNvPr id="84" name="Afbeelding 83" descr="Lijst">
          <a:hlinkClick xmlns:r="http://schemas.openxmlformats.org/officeDocument/2006/relationships" r:id="rId40"/>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37292" y="30951404"/>
          <a:ext cx="709516" cy="709516"/>
        </a:xfrm>
        <a:prstGeom prst="rect">
          <a:avLst/>
        </a:prstGeom>
      </xdr:spPr>
    </xdr:pic>
    <xdr:clientData/>
  </xdr:oneCellAnchor>
  <xdr:oneCellAnchor>
    <xdr:from>
      <xdr:col>4</xdr:col>
      <xdr:colOff>172330</xdr:colOff>
      <xdr:row>29</xdr:row>
      <xdr:rowOff>307694</xdr:rowOff>
    </xdr:from>
    <xdr:ext cx="709516" cy="709516"/>
    <xdr:pic>
      <xdr:nvPicPr>
        <xdr:cNvPr id="85" name="Afbeelding 84" descr="Lijst">
          <a:hlinkClick xmlns:r="http://schemas.openxmlformats.org/officeDocument/2006/relationships" r:id="rId41"/>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92643" y="33094530"/>
          <a:ext cx="709516" cy="709516"/>
        </a:xfrm>
        <a:prstGeom prst="rect">
          <a:avLst/>
        </a:prstGeom>
      </xdr:spPr>
    </xdr:pic>
    <xdr:clientData/>
  </xdr:oneCellAnchor>
  <xdr:oneCellAnchor>
    <xdr:from>
      <xdr:col>4</xdr:col>
      <xdr:colOff>189041</xdr:colOff>
      <xdr:row>30</xdr:row>
      <xdr:rowOff>313176</xdr:rowOff>
    </xdr:from>
    <xdr:ext cx="709516" cy="709516"/>
    <xdr:pic>
      <xdr:nvPicPr>
        <xdr:cNvPr id="86" name="Afbeelding 85" descr="Lijst">
          <a:hlinkClick xmlns:r="http://schemas.openxmlformats.org/officeDocument/2006/relationships" r:id="rId42"/>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09354" y="34171574"/>
          <a:ext cx="709516" cy="709516"/>
        </a:xfrm>
        <a:prstGeom prst="rect">
          <a:avLst/>
        </a:prstGeom>
      </xdr:spPr>
    </xdr:pic>
    <xdr:clientData/>
  </xdr:oneCellAnchor>
  <xdr:twoCellAnchor editAs="oneCell">
    <xdr:from>
      <xdr:col>4</xdr:col>
      <xdr:colOff>202985</xdr:colOff>
      <xdr:row>51</xdr:row>
      <xdr:rowOff>543557</xdr:rowOff>
    </xdr:from>
    <xdr:to>
      <xdr:col>5</xdr:col>
      <xdr:colOff>162309</xdr:colOff>
      <xdr:row>52</xdr:row>
      <xdr:rowOff>202215</xdr:rowOff>
    </xdr:to>
    <xdr:pic>
      <xdr:nvPicPr>
        <xdr:cNvPr id="91" name="Afbeelding 90" descr="Lijst">
          <a:hlinkClick xmlns:r="http://schemas.openxmlformats.org/officeDocument/2006/relationships" r:id="rId43"/>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66035" y="69447407"/>
          <a:ext cx="716562" cy="728132"/>
        </a:xfrm>
        <a:prstGeom prst="rect">
          <a:avLst/>
        </a:prstGeom>
      </xdr:spPr>
    </xdr:pic>
    <xdr:clientData/>
  </xdr:twoCellAnchor>
  <xdr:twoCellAnchor editAs="oneCell">
    <xdr:from>
      <xdr:col>4</xdr:col>
      <xdr:colOff>211004</xdr:colOff>
      <xdr:row>44</xdr:row>
      <xdr:rowOff>491733</xdr:rowOff>
    </xdr:from>
    <xdr:to>
      <xdr:col>5</xdr:col>
      <xdr:colOff>170328</xdr:colOff>
      <xdr:row>45</xdr:row>
      <xdr:rowOff>133290</xdr:rowOff>
    </xdr:to>
    <xdr:pic>
      <xdr:nvPicPr>
        <xdr:cNvPr id="50" name="Afbeelding 49" descr="Lijst">
          <a:hlinkClick xmlns:r="http://schemas.openxmlformats.org/officeDocument/2006/relationships" r:id="rId44"/>
          <a:extLst>
            <a:ext uri="{FF2B5EF4-FFF2-40B4-BE49-F238E27FC236}">
              <a16:creationId xmlns:a16="http://schemas.microsoft.com/office/drawing/2014/main" id="{BC197668-B688-432B-9716-DE93CF6EAE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55004" y="59808671"/>
          <a:ext cx="716562" cy="706269"/>
        </a:xfrm>
        <a:prstGeom prst="rect">
          <a:avLst/>
        </a:prstGeom>
      </xdr:spPr>
    </xdr:pic>
    <xdr:clientData/>
  </xdr:twoCellAnchor>
  <xdr:twoCellAnchor editAs="oneCell">
    <xdr:from>
      <xdr:col>4</xdr:col>
      <xdr:colOff>167060</xdr:colOff>
      <xdr:row>45</xdr:row>
      <xdr:rowOff>511175</xdr:rowOff>
    </xdr:from>
    <xdr:to>
      <xdr:col>5</xdr:col>
      <xdr:colOff>121622</xdr:colOff>
      <xdr:row>46</xdr:row>
      <xdr:rowOff>152732</xdr:rowOff>
    </xdr:to>
    <xdr:pic>
      <xdr:nvPicPr>
        <xdr:cNvPr id="52" name="Afbeelding 51" descr="Lijst">
          <a:hlinkClick xmlns:r="http://schemas.openxmlformats.org/officeDocument/2006/relationships" r:id="rId45"/>
          <a:extLst>
            <a:ext uri="{FF2B5EF4-FFF2-40B4-BE49-F238E27FC236}">
              <a16:creationId xmlns:a16="http://schemas.microsoft.com/office/drawing/2014/main" id="{5DAE8B43-36AF-4E52-81A8-A8CEE724B2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9343" y="62941338"/>
          <a:ext cx="720703" cy="706269"/>
        </a:xfrm>
        <a:prstGeom prst="rect">
          <a:avLst/>
        </a:prstGeom>
      </xdr:spPr>
    </xdr:pic>
    <xdr:clientData/>
  </xdr:twoCellAnchor>
  <xdr:twoCellAnchor editAs="oneCell">
    <xdr:from>
      <xdr:col>4</xdr:col>
      <xdr:colOff>208933</xdr:colOff>
      <xdr:row>46</xdr:row>
      <xdr:rowOff>627592</xdr:rowOff>
    </xdr:from>
    <xdr:to>
      <xdr:col>5</xdr:col>
      <xdr:colOff>163495</xdr:colOff>
      <xdr:row>47</xdr:row>
      <xdr:rowOff>264388</xdr:rowOff>
    </xdr:to>
    <xdr:pic>
      <xdr:nvPicPr>
        <xdr:cNvPr id="61" name="Afbeelding 60" descr="Lijst">
          <a:hlinkClick xmlns:r="http://schemas.openxmlformats.org/officeDocument/2006/relationships" r:id="rId46"/>
          <a:extLst>
            <a:ext uri="{FF2B5EF4-FFF2-40B4-BE49-F238E27FC236}">
              <a16:creationId xmlns:a16="http://schemas.microsoft.com/office/drawing/2014/main" id="{FD39E368-A30B-470F-B96F-CC8EC35E8C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61216" y="64714277"/>
          <a:ext cx="720703" cy="706269"/>
        </a:xfrm>
        <a:prstGeom prst="rect">
          <a:avLst/>
        </a:prstGeom>
      </xdr:spPr>
    </xdr:pic>
    <xdr:clientData/>
  </xdr:twoCellAnchor>
  <xdr:twoCellAnchor editAs="oneCell">
    <xdr:from>
      <xdr:col>4</xdr:col>
      <xdr:colOff>260929</xdr:colOff>
      <xdr:row>47</xdr:row>
      <xdr:rowOff>597223</xdr:rowOff>
    </xdr:from>
    <xdr:to>
      <xdr:col>5</xdr:col>
      <xdr:colOff>220253</xdr:colOff>
      <xdr:row>48</xdr:row>
      <xdr:rowOff>238780</xdr:rowOff>
    </xdr:to>
    <xdr:pic>
      <xdr:nvPicPr>
        <xdr:cNvPr id="62" name="Afbeelding 61" descr="Lijst">
          <a:hlinkClick xmlns:r="http://schemas.openxmlformats.org/officeDocument/2006/relationships" r:id="rId47"/>
          <a:extLst>
            <a:ext uri="{FF2B5EF4-FFF2-40B4-BE49-F238E27FC236}">
              <a16:creationId xmlns:a16="http://schemas.microsoft.com/office/drawing/2014/main" id="{29EAF718-D18B-401B-834E-37F027C970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13212" y="66340430"/>
          <a:ext cx="720703" cy="706269"/>
        </a:xfrm>
        <a:prstGeom prst="rect">
          <a:avLst/>
        </a:prstGeom>
      </xdr:spPr>
    </xdr:pic>
    <xdr:clientData/>
  </xdr:twoCellAnchor>
  <xdr:oneCellAnchor>
    <xdr:from>
      <xdr:col>4</xdr:col>
      <xdr:colOff>121843</xdr:colOff>
      <xdr:row>38</xdr:row>
      <xdr:rowOff>48377</xdr:rowOff>
    </xdr:from>
    <xdr:ext cx="709516" cy="709516"/>
    <xdr:pic>
      <xdr:nvPicPr>
        <xdr:cNvPr id="63" name="Afbeelding 79" descr="Lijst">
          <a:hlinkClick xmlns:r="http://schemas.openxmlformats.org/officeDocument/2006/relationships" r:id="rId48"/>
          <a:extLst>
            <a:ext uri="{FF2B5EF4-FFF2-40B4-BE49-F238E27FC236}">
              <a16:creationId xmlns:a16="http://schemas.microsoft.com/office/drawing/2014/main" id="{1BD02765-0390-4310-AACF-05CAF777B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42156" y="86964002"/>
          <a:ext cx="709516" cy="70951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97575</xdr:rowOff>
    </xdr:from>
    <xdr:to>
      <xdr:col>0</xdr:col>
      <xdr:colOff>914400</xdr:colOff>
      <xdr:row>9</xdr:row>
      <xdr:rowOff>260339</xdr:rowOff>
    </xdr:to>
    <xdr:pic>
      <xdr:nvPicPr>
        <xdr:cNvPr id="11" name="Afbeelding 10" descr="Afspelen">
          <a:hlinkClick xmlns:r="http://schemas.openxmlformats.org/officeDocument/2006/relationships" r:id="rId1"/>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0" y="3936150"/>
          <a:ext cx="914400" cy="914400"/>
        </a:xfrm>
        <a:prstGeom prst="rect">
          <a:avLst/>
        </a:prstGeom>
      </xdr:spPr>
    </xdr:pic>
    <xdr:clientData/>
  </xdr:twoCellAnchor>
  <xdr:twoCellAnchor editAs="oneCell">
    <xdr:from>
      <xdr:col>0</xdr:col>
      <xdr:colOff>59475</xdr:colOff>
      <xdr:row>23</xdr:row>
      <xdr:rowOff>69000</xdr:rowOff>
    </xdr:from>
    <xdr:to>
      <xdr:col>0</xdr:col>
      <xdr:colOff>973875</xdr:colOff>
      <xdr:row>25</xdr:row>
      <xdr:rowOff>105076</xdr:rowOff>
    </xdr:to>
    <xdr:pic>
      <xdr:nvPicPr>
        <xdr:cNvPr id="7" name="Afbeelding 6" descr="Afspelen">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59475" y="9936900"/>
          <a:ext cx="914400" cy="914400"/>
        </a:xfrm>
        <a:prstGeom prst="rect">
          <a:avLst/>
        </a:prstGeom>
      </xdr:spPr>
    </xdr:pic>
    <xdr:clientData/>
  </xdr:twoCellAnchor>
  <xdr:twoCellAnchor editAs="oneCell">
    <xdr:from>
      <xdr:col>0</xdr:col>
      <xdr:colOff>238125</xdr:colOff>
      <xdr:row>39</xdr:row>
      <xdr:rowOff>178970</xdr:rowOff>
    </xdr:from>
    <xdr:to>
      <xdr:col>0</xdr:col>
      <xdr:colOff>1155700</xdr:colOff>
      <xdr:row>41</xdr:row>
      <xdr:rowOff>290233</xdr:rowOff>
    </xdr:to>
    <xdr:pic>
      <xdr:nvPicPr>
        <xdr:cNvPr id="8" name="Afbeelding 7" descr="Afspelen">
          <a:hlinkClick xmlns:r="http://schemas.openxmlformats.org/officeDocument/2006/relationships" r:id="rId4"/>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238125" y="19300408"/>
          <a:ext cx="914400" cy="904594"/>
        </a:xfrm>
        <a:prstGeom prst="rect">
          <a:avLst/>
        </a:prstGeom>
      </xdr:spPr>
    </xdr:pic>
    <xdr:clientData/>
  </xdr:twoCellAnchor>
  <xdr:twoCellAnchor editAs="oneCell">
    <xdr:from>
      <xdr:col>0</xdr:col>
      <xdr:colOff>214313</xdr:colOff>
      <xdr:row>61</xdr:row>
      <xdr:rowOff>273787</xdr:rowOff>
    </xdr:from>
    <xdr:to>
      <xdr:col>0</xdr:col>
      <xdr:colOff>1131888</xdr:colOff>
      <xdr:row>64</xdr:row>
      <xdr:rowOff>211392</xdr:rowOff>
    </xdr:to>
    <xdr:pic>
      <xdr:nvPicPr>
        <xdr:cNvPr id="9" name="Afbeelding 8" descr="Afspelen">
          <a:hlinkClick xmlns:r="http://schemas.openxmlformats.org/officeDocument/2006/relationships" r:id="rId5"/>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214313" y="30444225"/>
          <a:ext cx="914400" cy="943383"/>
        </a:xfrm>
        <a:prstGeom prst="rect">
          <a:avLst/>
        </a:prstGeom>
      </xdr:spPr>
    </xdr:pic>
    <xdr:clientData/>
  </xdr:twoCellAnchor>
  <xdr:twoCellAnchor editAs="oneCell">
    <xdr:from>
      <xdr:col>0</xdr:col>
      <xdr:colOff>71438</xdr:colOff>
      <xdr:row>99</xdr:row>
      <xdr:rowOff>205381</xdr:rowOff>
    </xdr:from>
    <xdr:to>
      <xdr:col>0</xdr:col>
      <xdr:colOff>985838</xdr:colOff>
      <xdr:row>101</xdr:row>
      <xdr:rowOff>128799</xdr:rowOff>
    </xdr:to>
    <xdr:pic>
      <xdr:nvPicPr>
        <xdr:cNvPr id="13" name="Afbeelding 12" descr="Afspelen">
          <a:hlinkClick xmlns:r="http://schemas.openxmlformats.org/officeDocument/2006/relationships" r:id="rId5"/>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71438" y="45044319"/>
          <a:ext cx="914400" cy="922028"/>
        </a:xfrm>
        <a:prstGeom prst="rect">
          <a:avLst/>
        </a:prstGeom>
      </xdr:spPr>
    </xdr:pic>
    <xdr:clientData/>
  </xdr:twoCellAnchor>
  <xdr:twoCellAnchor editAs="oneCell">
    <xdr:from>
      <xdr:col>0</xdr:col>
      <xdr:colOff>249975</xdr:colOff>
      <xdr:row>129</xdr:row>
      <xdr:rowOff>26138</xdr:rowOff>
    </xdr:from>
    <xdr:to>
      <xdr:col>0</xdr:col>
      <xdr:colOff>1164375</xdr:colOff>
      <xdr:row>131</xdr:row>
      <xdr:rowOff>73648</xdr:rowOff>
    </xdr:to>
    <xdr:pic>
      <xdr:nvPicPr>
        <xdr:cNvPr id="14" name="Afbeelding 13" descr="Afspelen">
          <a:hlinkClick xmlns:r="http://schemas.openxmlformats.org/officeDocument/2006/relationships" r:id="rId5"/>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249975" y="59033513"/>
          <a:ext cx="914400" cy="901584"/>
        </a:xfrm>
        <a:prstGeom prst="rect">
          <a:avLst/>
        </a:prstGeom>
      </xdr:spPr>
    </xdr:pic>
    <xdr:clientData/>
  </xdr:twoCellAnchor>
  <xdr:twoCellAnchor editAs="oneCell">
    <xdr:from>
      <xdr:col>0</xdr:col>
      <xdr:colOff>116625</xdr:colOff>
      <xdr:row>156</xdr:row>
      <xdr:rowOff>116625</xdr:rowOff>
    </xdr:from>
    <xdr:to>
      <xdr:col>0</xdr:col>
      <xdr:colOff>1026792</xdr:colOff>
      <xdr:row>158</xdr:row>
      <xdr:rowOff>187316</xdr:rowOff>
    </xdr:to>
    <xdr:pic>
      <xdr:nvPicPr>
        <xdr:cNvPr id="16" name="Afbeelding 15" descr="Afspelen">
          <a:hlinkClick xmlns:r="http://schemas.openxmlformats.org/officeDocument/2006/relationships" r:id="rId6"/>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16625" y="59857425"/>
          <a:ext cx="914400" cy="914400"/>
        </a:xfrm>
        <a:prstGeom prst="rect">
          <a:avLst/>
        </a:prstGeom>
      </xdr:spPr>
    </xdr:pic>
    <xdr:clientData/>
  </xdr:twoCellAnchor>
  <xdr:twoCellAnchor editAs="oneCell">
    <xdr:from>
      <xdr:col>0</xdr:col>
      <xdr:colOff>171450</xdr:colOff>
      <xdr:row>188</xdr:row>
      <xdr:rowOff>76200</xdr:rowOff>
    </xdr:from>
    <xdr:to>
      <xdr:col>0</xdr:col>
      <xdr:colOff>1039492</xdr:colOff>
      <xdr:row>190</xdr:row>
      <xdr:rowOff>2727</xdr:rowOff>
    </xdr:to>
    <xdr:pic>
      <xdr:nvPicPr>
        <xdr:cNvPr id="17" name="Afbeelding 16" descr="Afspelen">
          <a:hlinkClick xmlns:r="http://schemas.openxmlformats.org/officeDocument/2006/relationships" r:id="rId7"/>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71450" y="71513700"/>
          <a:ext cx="869100" cy="869100"/>
        </a:xfrm>
        <a:prstGeom prst="rect">
          <a:avLst/>
        </a:prstGeom>
      </xdr:spPr>
    </xdr:pic>
    <xdr:clientData/>
  </xdr:twoCellAnchor>
  <xdr:twoCellAnchor editAs="oneCell">
    <xdr:from>
      <xdr:col>0</xdr:col>
      <xdr:colOff>119063</xdr:colOff>
      <xdr:row>216</xdr:row>
      <xdr:rowOff>621451</xdr:rowOff>
    </xdr:from>
    <xdr:to>
      <xdr:col>0</xdr:col>
      <xdr:colOff>1036638</xdr:colOff>
      <xdr:row>218</xdr:row>
      <xdr:rowOff>306115</xdr:rowOff>
    </xdr:to>
    <xdr:pic>
      <xdr:nvPicPr>
        <xdr:cNvPr id="18" name="Afbeelding 17" descr="Afspelen">
          <a:hlinkClick xmlns:r="http://schemas.openxmlformats.org/officeDocument/2006/relationships" r:id="rId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19063" y="107206201"/>
          <a:ext cx="914400" cy="958563"/>
        </a:xfrm>
        <a:prstGeom prst="rect">
          <a:avLst/>
        </a:prstGeom>
      </xdr:spPr>
    </xdr:pic>
    <xdr:clientData/>
  </xdr:twoCellAnchor>
  <xdr:twoCellAnchor editAs="oneCell">
    <xdr:from>
      <xdr:col>0</xdr:col>
      <xdr:colOff>49950</xdr:colOff>
      <xdr:row>250</xdr:row>
      <xdr:rowOff>316650</xdr:rowOff>
    </xdr:from>
    <xdr:to>
      <xdr:col>0</xdr:col>
      <xdr:colOff>967525</xdr:colOff>
      <xdr:row>252</xdr:row>
      <xdr:rowOff>586626</xdr:rowOff>
    </xdr:to>
    <xdr:pic>
      <xdr:nvPicPr>
        <xdr:cNvPr id="19" name="Afbeelding 18" descr="Afspelen">
          <a:hlinkClick xmlns:r="http://schemas.openxmlformats.org/officeDocument/2006/relationships" r:id="rId7"/>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49950" y="126308588"/>
          <a:ext cx="914400" cy="916129"/>
        </a:xfrm>
        <a:prstGeom prst="rect">
          <a:avLst/>
        </a:prstGeom>
      </xdr:spPr>
    </xdr:pic>
    <xdr:clientData/>
  </xdr:twoCellAnchor>
  <xdr:twoCellAnchor editAs="oneCell">
    <xdr:from>
      <xdr:col>0</xdr:col>
      <xdr:colOff>211875</xdr:colOff>
      <xdr:row>273</xdr:row>
      <xdr:rowOff>554775</xdr:rowOff>
    </xdr:from>
    <xdr:to>
      <xdr:col>0</xdr:col>
      <xdr:colOff>1122042</xdr:colOff>
      <xdr:row>276</xdr:row>
      <xdr:rowOff>113153</xdr:rowOff>
    </xdr:to>
    <xdr:pic>
      <xdr:nvPicPr>
        <xdr:cNvPr id="21" name="Afbeelding 20" descr="Afspelen">
          <a:hlinkClick xmlns:r="http://schemas.openxmlformats.org/officeDocument/2006/relationships" r:id="rId8"/>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211875" y="103662900"/>
          <a:ext cx="914400" cy="914400"/>
        </a:xfrm>
        <a:prstGeom prst="rect">
          <a:avLst/>
        </a:prstGeom>
      </xdr:spPr>
    </xdr:pic>
    <xdr:clientData/>
  </xdr:twoCellAnchor>
  <xdr:twoCellAnchor>
    <xdr:from>
      <xdr:col>0</xdr:col>
      <xdr:colOff>225145</xdr:colOff>
      <xdr:row>1</xdr:row>
      <xdr:rowOff>37599</xdr:rowOff>
    </xdr:from>
    <xdr:to>
      <xdr:col>0</xdr:col>
      <xdr:colOff>1485145</xdr:colOff>
      <xdr:row>1</xdr:row>
      <xdr:rowOff>289599</xdr:rowOff>
    </xdr:to>
    <xdr:sp macro="" textlink="">
      <xdr:nvSpPr>
        <xdr:cNvPr id="34" name="Tekstvak 33">
          <a:hlinkClick xmlns:r="http://schemas.openxmlformats.org/officeDocument/2006/relationships" r:id="rId9"/>
          <a:extLst>
            <a:ext uri="{FF2B5EF4-FFF2-40B4-BE49-F238E27FC236}">
              <a16:creationId xmlns:a16="http://schemas.microsoft.com/office/drawing/2014/main" id="{00000000-0008-0000-0200-000022000000}"/>
            </a:ext>
          </a:extLst>
        </xdr:cNvPr>
        <xdr:cNvSpPr txBox="1"/>
      </xdr:nvSpPr>
      <xdr:spPr>
        <a:xfrm>
          <a:off x="225145" y="170949"/>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Quick Scan</a:t>
          </a:r>
        </a:p>
      </xdr:txBody>
    </xdr:sp>
    <xdr:clientData/>
  </xdr:twoCellAnchor>
  <xdr:twoCellAnchor>
    <xdr:from>
      <xdr:col>0</xdr:col>
      <xdr:colOff>221582</xdr:colOff>
      <xdr:row>1</xdr:row>
      <xdr:rowOff>387819</xdr:rowOff>
    </xdr:from>
    <xdr:to>
      <xdr:col>0</xdr:col>
      <xdr:colOff>1481582</xdr:colOff>
      <xdr:row>1</xdr:row>
      <xdr:rowOff>639819</xdr:rowOff>
    </xdr:to>
    <xdr:sp macro="" textlink="">
      <xdr:nvSpPr>
        <xdr:cNvPr id="43" name="Tekstvak 42">
          <a:hlinkClick xmlns:r="http://schemas.openxmlformats.org/officeDocument/2006/relationships" r:id="rId10"/>
          <a:extLst>
            <a:ext uri="{FF2B5EF4-FFF2-40B4-BE49-F238E27FC236}">
              <a16:creationId xmlns:a16="http://schemas.microsoft.com/office/drawing/2014/main" id="{00000000-0008-0000-0200-00002B000000}"/>
            </a:ext>
          </a:extLst>
        </xdr:cNvPr>
        <xdr:cNvSpPr txBox="1"/>
      </xdr:nvSpPr>
      <xdr:spPr>
        <a:xfrm>
          <a:off x="221582" y="521169"/>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Detailed Scan</a:t>
          </a:r>
        </a:p>
      </xdr:txBody>
    </xdr:sp>
    <xdr:clientData/>
  </xdr:twoCellAnchor>
  <xdr:twoCellAnchor>
    <xdr:from>
      <xdr:col>0</xdr:col>
      <xdr:colOff>223365</xdr:colOff>
      <xdr:row>1</xdr:row>
      <xdr:rowOff>743827</xdr:rowOff>
    </xdr:from>
    <xdr:to>
      <xdr:col>0</xdr:col>
      <xdr:colOff>1483365</xdr:colOff>
      <xdr:row>2</xdr:row>
      <xdr:rowOff>149657</xdr:rowOff>
    </xdr:to>
    <xdr:sp macro="" textlink="">
      <xdr:nvSpPr>
        <xdr:cNvPr id="44" name="Tekstvak 43">
          <a:hlinkClick xmlns:r="http://schemas.openxmlformats.org/officeDocument/2006/relationships" r:id="rId11"/>
          <a:extLst>
            <a:ext uri="{FF2B5EF4-FFF2-40B4-BE49-F238E27FC236}">
              <a16:creationId xmlns:a16="http://schemas.microsoft.com/office/drawing/2014/main" id="{00000000-0008-0000-0200-00002C000000}"/>
            </a:ext>
          </a:extLst>
        </xdr:cNvPr>
        <xdr:cNvSpPr txBox="1"/>
      </xdr:nvSpPr>
      <xdr:spPr>
        <a:xfrm>
          <a:off x="223365" y="877177"/>
          <a:ext cx="1260000" cy="253555"/>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Dashboard</a:t>
          </a:r>
        </a:p>
      </xdr:txBody>
    </xdr:sp>
    <xdr:clientData/>
  </xdr:twoCellAnchor>
  <xdr:twoCellAnchor>
    <xdr:from>
      <xdr:col>0</xdr:col>
      <xdr:colOff>223365</xdr:colOff>
      <xdr:row>2</xdr:row>
      <xdr:rowOff>246623</xdr:rowOff>
    </xdr:from>
    <xdr:to>
      <xdr:col>0</xdr:col>
      <xdr:colOff>1483365</xdr:colOff>
      <xdr:row>2</xdr:row>
      <xdr:rowOff>498623</xdr:rowOff>
    </xdr:to>
    <xdr:sp macro="" textlink="">
      <xdr:nvSpPr>
        <xdr:cNvPr id="45" name="Tekstvak 44">
          <a:hlinkClick xmlns:r="http://schemas.openxmlformats.org/officeDocument/2006/relationships" r:id="rId12"/>
          <a:extLst>
            <a:ext uri="{FF2B5EF4-FFF2-40B4-BE49-F238E27FC236}">
              <a16:creationId xmlns:a16="http://schemas.microsoft.com/office/drawing/2014/main" id="{00000000-0008-0000-0200-00002D000000}"/>
            </a:ext>
          </a:extLst>
        </xdr:cNvPr>
        <xdr:cNvSpPr txBox="1"/>
      </xdr:nvSpPr>
      <xdr:spPr>
        <a:xfrm>
          <a:off x="223365" y="1227698"/>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Tables</a:t>
          </a:r>
        </a:p>
      </xdr:txBody>
    </xdr:sp>
    <xdr:clientData/>
  </xdr:twoCellAnchor>
  <xdr:twoCellAnchor>
    <xdr:from>
      <xdr:col>1</xdr:col>
      <xdr:colOff>19050</xdr:colOff>
      <xdr:row>1</xdr:row>
      <xdr:rowOff>57150</xdr:rowOff>
    </xdr:from>
    <xdr:to>
      <xdr:col>2</xdr:col>
      <xdr:colOff>113536</xdr:colOff>
      <xdr:row>1</xdr:row>
      <xdr:rowOff>687150</xdr:rowOff>
    </xdr:to>
    <xdr:sp macro="" textlink="">
      <xdr:nvSpPr>
        <xdr:cNvPr id="28" name="Tekstvak 27">
          <a:hlinkClick xmlns:r="http://schemas.openxmlformats.org/officeDocument/2006/relationships" r:id="rId13"/>
          <a:extLst>
            <a:ext uri="{FF2B5EF4-FFF2-40B4-BE49-F238E27FC236}">
              <a16:creationId xmlns:a16="http://schemas.microsoft.com/office/drawing/2014/main" id="{00000000-0008-0000-0200-00001C000000}"/>
            </a:ext>
          </a:extLst>
        </xdr:cNvPr>
        <xdr:cNvSpPr txBox="1"/>
      </xdr:nvSpPr>
      <xdr:spPr>
        <a:xfrm>
          <a:off x="1819275" y="190500"/>
          <a:ext cx="1256536" cy="630000"/>
        </a:xfrm>
        <a:prstGeom prst="rect">
          <a:avLst/>
        </a:prstGeom>
        <a:solidFill>
          <a:schemeClr val="accent4"/>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  </a:t>
          </a:r>
        </a:p>
        <a:p>
          <a:r>
            <a:rPr lang="en-GB" sz="1200" b="1">
              <a:latin typeface="Gill Sans MT" panose="020B0502020104020203" pitchFamily="34" charset="0"/>
            </a:rPr>
            <a:t>ESIA process</a:t>
          </a:r>
        </a:p>
      </xdr:txBody>
    </xdr:sp>
    <xdr:clientData/>
  </xdr:twoCellAnchor>
  <xdr:twoCellAnchor>
    <xdr:from>
      <xdr:col>2</xdr:col>
      <xdr:colOff>273628</xdr:colOff>
      <xdr:row>1</xdr:row>
      <xdr:rowOff>58016</xdr:rowOff>
    </xdr:from>
    <xdr:to>
      <xdr:col>2</xdr:col>
      <xdr:colOff>1533628</xdr:colOff>
      <xdr:row>1</xdr:row>
      <xdr:rowOff>686823</xdr:rowOff>
    </xdr:to>
    <xdr:sp macro="" textlink="">
      <xdr:nvSpPr>
        <xdr:cNvPr id="29" name="Tekstvak 28">
          <a:hlinkClick xmlns:r="http://schemas.openxmlformats.org/officeDocument/2006/relationships" r:id="rId14"/>
          <a:extLst>
            <a:ext uri="{FF2B5EF4-FFF2-40B4-BE49-F238E27FC236}">
              <a16:creationId xmlns:a16="http://schemas.microsoft.com/office/drawing/2014/main" id="{00000000-0008-0000-0200-00001D000000}"/>
            </a:ext>
          </a:extLst>
        </xdr:cNvPr>
        <xdr:cNvSpPr txBox="1"/>
      </xdr:nvSpPr>
      <xdr:spPr>
        <a:xfrm>
          <a:off x="3235903" y="191366"/>
          <a:ext cx="1260000" cy="628807"/>
        </a:xfrm>
        <a:prstGeom prst="rect">
          <a:avLst/>
        </a:prstGeom>
        <a:solidFill>
          <a:schemeClr val="accent6">
            <a:lumMod val="60000"/>
            <a:lumOff val="4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II </a:t>
          </a:r>
        </a:p>
        <a:p>
          <a:pPr algn="ctr"/>
          <a:r>
            <a:rPr lang="en-GB" sz="1200" b="1">
              <a:latin typeface="Gill Sans MT" panose="020B0502020104020203" pitchFamily="34" charset="0"/>
            </a:rPr>
            <a:t>Enablin</a:t>
          </a:r>
          <a:r>
            <a:rPr lang="en-GB" sz="1200" b="1" baseline="0">
              <a:latin typeface="Gill Sans MT" panose="020B0502020104020203" pitchFamily="34" charset="0"/>
            </a:rPr>
            <a:t>g conditions</a:t>
          </a:r>
          <a:endParaRPr lang="en-GB" sz="1200" b="1">
            <a:latin typeface="Gill Sans MT" panose="020B0502020104020203" pitchFamily="34" charset="0"/>
          </a:endParaRPr>
        </a:p>
        <a:p>
          <a:pPr algn="ctr"/>
          <a:endParaRPr lang="en-GB" sz="1200" b="1">
            <a:latin typeface="Gill Sans MT" panose="020B0502020104020203" pitchFamily="34" charset="0"/>
          </a:endParaRPr>
        </a:p>
      </xdr:txBody>
    </xdr:sp>
    <xdr:clientData/>
  </xdr:twoCellAnchor>
  <xdr:twoCellAnchor>
    <xdr:from>
      <xdr:col>2</xdr:col>
      <xdr:colOff>1685060</xdr:colOff>
      <xdr:row>1</xdr:row>
      <xdr:rowOff>58015</xdr:rowOff>
    </xdr:from>
    <xdr:to>
      <xdr:col>2</xdr:col>
      <xdr:colOff>2945060</xdr:colOff>
      <xdr:row>1</xdr:row>
      <xdr:rowOff>688015</xdr:rowOff>
    </xdr:to>
    <xdr:sp macro="" textlink="">
      <xdr:nvSpPr>
        <xdr:cNvPr id="30" name="Tekstvak 29">
          <a:hlinkClick xmlns:r="http://schemas.openxmlformats.org/officeDocument/2006/relationships" r:id="rId15"/>
          <a:extLst>
            <a:ext uri="{FF2B5EF4-FFF2-40B4-BE49-F238E27FC236}">
              <a16:creationId xmlns:a16="http://schemas.microsoft.com/office/drawing/2014/main" id="{00000000-0008-0000-0200-00001E000000}"/>
            </a:ext>
          </a:extLst>
        </xdr:cNvPr>
        <xdr:cNvSpPr txBox="1"/>
      </xdr:nvSpPr>
      <xdr:spPr>
        <a:xfrm>
          <a:off x="4647335" y="191365"/>
          <a:ext cx="1260000" cy="630000"/>
        </a:xfrm>
        <a:prstGeom prst="rect">
          <a:avLst/>
        </a:prstGeom>
        <a:solidFill>
          <a:schemeClr val="accent5">
            <a:lumMod val="40000"/>
            <a:lumOff val="6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III Capacities</a:t>
          </a:r>
        </a:p>
      </xdr:txBody>
    </xdr:sp>
    <xdr:clientData/>
  </xdr:twoCellAnchor>
  <xdr:twoCellAnchor>
    <xdr:from>
      <xdr:col>2</xdr:col>
      <xdr:colOff>3087831</xdr:colOff>
      <xdr:row>1</xdr:row>
      <xdr:rowOff>57150</xdr:rowOff>
    </xdr:from>
    <xdr:to>
      <xdr:col>2</xdr:col>
      <xdr:colOff>4347831</xdr:colOff>
      <xdr:row>1</xdr:row>
      <xdr:rowOff>687150</xdr:rowOff>
    </xdr:to>
    <xdr:sp macro="" textlink="">
      <xdr:nvSpPr>
        <xdr:cNvPr id="31" name="Tekstvak 30">
          <a:hlinkClick xmlns:r="http://schemas.openxmlformats.org/officeDocument/2006/relationships" r:id="rId16"/>
          <a:extLst>
            <a:ext uri="{FF2B5EF4-FFF2-40B4-BE49-F238E27FC236}">
              <a16:creationId xmlns:a16="http://schemas.microsoft.com/office/drawing/2014/main" id="{00000000-0008-0000-0200-00001F000000}"/>
            </a:ext>
          </a:extLst>
        </xdr:cNvPr>
        <xdr:cNvSpPr txBox="1"/>
      </xdr:nvSpPr>
      <xdr:spPr>
        <a:xfrm>
          <a:off x="6040581" y="231775"/>
          <a:ext cx="1260000" cy="630000"/>
        </a:xfrm>
        <a:prstGeom prst="rect">
          <a:avLst/>
        </a:prstGeom>
        <a:solidFill>
          <a:schemeClr val="accent3">
            <a:lumMod val="40000"/>
            <a:lumOff val="6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IV ESIA performance</a:t>
          </a:r>
        </a:p>
        <a:p>
          <a:pPr algn="ctr"/>
          <a:endParaRPr lang="en-GB" sz="1200" b="1">
            <a:latin typeface="Gill Sans MT" panose="020B0502020104020203" pitchFamily="34" charset="0"/>
          </a:endParaRPr>
        </a:p>
      </xdr:txBody>
    </xdr:sp>
    <xdr:clientData/>
  </xdr:twoCellAnchor>
  <xdr:twoCellAnchor>
    <xdr:from>
      <xdr:col>2</xdr:col>
      <xdr:colOff>4516581</xdr:colOff>
      <xdr:row>1</xdr:row>
      <xdr:rowOff>65809</xdr:rowOff>
    </xdr:from>
    <xdr:to>
      <xdr:col>2</xdr:col>
      <xdr:colOff>5776581</xdr:colOff>
      <xdr:row>1</xdr:row>
      <xdr:rowOff>695809</xdr:rowOff>
    </xdr:to>
    <xdr:sp macro="" textlink="">
      <xdr:nvSpPr>
        <xdr:cNvPr id="32" name="Tekstvak 31">
          <a:hlinkClick xmlns:r="http://schemas.openxmlformats.org/officeDocument/2006/relationships" r:id="rId17"/>
          <a:extLst>
            <a:ext uri="{FF2B5EF4-FFF2-40B4-BE49-F238E27FC236}">
              <a16:creationId xmlns:a16="http://schemas.microsoft.com/office/drawing/2014/main" id="{00000000-0008-0000-0200-000020000000}"/>
            </a:ext>
          </a:extLst>
        </xdr:cNvPr>
        <xdr:cNvSpPr txBox="1"/>
      </xdr:nvSpPr>
      <xdr:spPr>
        <a:xfrm>
          <a:off x="7469331" y="240434"/>
          <a:ext cx="1260000" cy="630000"/>
        </a:xfrm>
        <a:prstGeom prst="rect">
          <a:avLst/>
        </a:prstGeom>
        <a:solidFill>
          <a:srgbClr val="F0E3F1"/>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latin typeface="Gill Sans MT" panose="020B0502020104020203" pitchFamily="34" charset="0"/>
            </a:rPr>
            <a:t>Section V Context</a:t>
          </a:r>
        </a:p>
      </xdr:txBody>
    </xdr:sp>
    <xdr:clientData/>
  </xdr:twoCellAnchor>
  <xdr:twoCellAnchor editAs="oneCell">
    <xdr:from>
      <xdr:col>0</xdr:col>
      <xdr:colOff>381000</xdr:colOff>
      <xdr:row>310</xdr:row>
      <xdr:rowOff>23812</xdr:rowOff>
    </xdr:from>
    <xdr:to>
      <xdr:col>0</xdr:col>
      <xdr:colOff>1291167</xdr:colOff>
      <xdr:row>312</xdr:row>
      <xdr:rowOff>49729</xdr:rowOff>
    </xdr:to>
    <xdr:pic>
      <xdr:nvPicPr>
        <xdr:cNvPr id="37" name="Afbeelding 36" descr="Afspelen">
          <a:hlinkClick xmlns:r="http://schemas.openxmlformats.org/officeDocument/2006/relationships" r:id="rId18"/>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2" cstate="print">
          <a:duotone>
            <a:prstClr val="black"/>
            <a:schemeClr val="accent6">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81000" y="158257875"/>
          <a:ext cx="910167" cy="944482"/>
        </a:xfrm>
        <a:prstGeom prst="rect">
          <a:avLst/>
        </a:prstGeom>
      </xdr:spPr>
    </xdr:pic>
    <xdr:clientData/>
  </xdr:twoCellAnchor>
  <xdr:twoCellAnchor editAs="oneCell">
    <xdr:from>
      <xdr:col>0</xdr:col>
      <xdr:colOff>333375</xdr:colOff>
      <xdr:row>346</xdr:row>
      <xdr:rowOff>0</xdr:rowOff>
    </xdr:from>
    <xdr:to>
      <xdr:col>0</xdr:col>
      <xdr:colOff>1246717</xdr:colOff>
      <xdr:row>347</xdr:row>
      <xdr:rowOff>325357</xdr:rowOff>
    </xdr:to>
    <xdr:pic>
      <xdr:nvPicPr>
        <xdr:cNvPr id="38" name="Afbeelding 37" descr="Afspelen">
          <a:hlinkClick xmlns:r="http://schemas.openxmlformats.org/officeDocument/2006/relationships" r:id="rId19"/>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2" cstate="print">
          <a:duotone>
            <a:prstClr val="black"/>
            <a:schemeClr val="accent6">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33375" y="172688250"/>
          <a:ext cx="910167" cy="944482"/>
        </a:xfrm>
        <a:prstGeom prst="rect">
          <a:avLst/>
        </a:prstGeom>
      </xdr:spPr>
    </xdr:pic>
    <xdr:clientData/>
  </xdr:twoCellAnchor>
  <xdr:twoCellAnchor editAs="oneCell">
    <xdr:from>
      <xdr:col>0</xdr:col>
      <xdr:colOff>309562</xdr:colOff>
      <xdr:row>379</xdr:row>
      <xdr:rowOff>595312</xdr:rowOff>
    </xdr:from>
    <xdr:to>
      <xdr:col>0</xdr:col>
      <xdr:colOff>1219729</xdr:colOff>
      <xdr:row>383</xdr:row>
      <xdr:rowOff>134856</xdr:rowOff>
    </xdr:to>
    <xdr:pic>
      <xdr:nvPicPr>
        <xdr:cNvPr id="40" name="Afbeelding 39" descr="Afspelen">
          <a:hlinkClick xmlns:r="http://schemas.openxmlformats.org/officeDocument/2006/relationships" r:id="rId20"/>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2" cstate="print">
          <a:duotone>
            <a:prstClr val="black"/>
            <a:schemeClr val="accent5">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09562" y="186332812"/>
          <a:ext cx="910167" cy="944482"/>
        </a:xfrm>
        <a:prstGeom prst="rect">
          <a:avLst/>
        </a:prstGeom>
      </xdr:spPr>
    </xdr:pic>
    <xdr:clientData/>
  </xdr:twoCellAnchor>
  <xdr:twoCellAnchor editAs="oneCell">
    <xdr:from>
      <xdr:col>0</xdr:col>
      <xdr:colOff>357187</xdr:colOff>
      <xdr:row>443</xdr:row>
      <xdr:rowOff>333375</xdr:rowOff>
    </xdr:from>
    <xdr:to>
      <xdr:col>0</xdr:col>
      <xdr:colOff>1270529</xdr:colOff>
      <xdr:row>445</xdr:row>
      <xdr:rowOff>126127</xdr:rowOff>
    </xdr:to>
    <xdr:pic>
      <xdr:nvPicPr>
        <xdr:cNvPr id="41" name="Afbeelding 40" descr="Afspelen">
          <a:hlinkClick xmlns:r="http://schemas.openxmlformats.org/officeDocument/2006/relationships" r:id="rId2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2" cstate="print">
          <a:duotone>
            <a:prstClr val="black"/>
            <a:schemeClr val="accent5">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57187" y="200120250"/>
          <a:ext cx="910167" cy="944482"/>
        </a:xfrm>
        <a:prstGeom prst="rect">
          <a:avLst/>
        </a:prstGeom>
      </xdr:spPr>
    </xdr:pic>
    <xdr:clientData/>
  </xdr:twoCellAnchor>
  <xdr:twoCellAnchor editAs="oneCell">
    <xdr:from>
      <xdr:col>0</xdr:col>
      <xdr:colOff>261938</xdr:colOff>
      <xdr:row>421</xdr:row>
      <xdr:rowOff>452437</xdr:rowOff>
    </xdr:from>
    <xdr:to>
      <xdr:col>0</xdr:col>
      <xdr:colOff>1175280</xdr:colOff>
      <xdr:row>424</xdr:row>
      <xdr:rowOff>115019</xdr:rowOff>
    </xdr:to>
    <xdr:pic>
      <xdr:nvPicPr>
        <xdr:cNvPr id="42" name="Afbeelding 41" descr="Afspelen">
          <a:hlinkClick xmlns:r="http://schemas.openxmlformats.org/officeDocument/2006/relationships" r:id="rId2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2" cstate="print">
          <a:duotone>
            <a:prstClr val="black"/>
            <a:schemeClr val="accent5">
              <a:tint val="45000"/>
              <a:satMod val="400000"/>
            </a:scheme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261938" y="213050437"/>
          <a:ext cx="910167" cy="944482"/>
        </a:xfrm>
        <a:prstGeom prst="rect">
          <a:avLst/>
        </a:prstGeom>
      </xdr:spPr>
    </xdr:pic>
    <xdr:clientData/>
  </xdr:twoCellAnchor>
  <xdr:oneCellAnchor>
    <xdr:from>
      <xdr:col>0</xdr:col>
      <xdr:colOff>520898</xdr:colOff>
      <xdr:row>479</xdr:row>
      <xdr:rowOff>714375</xdr:rowOff>
    </xdr:from>
    <xdr:ext cx="910167" cy="950765"/>
    <xdr:pic>
      <xdr:nvPicPr>
        <xdr:cNvPr id="46" name="Afbeelding 45" descr="Afspelen">
          <a:hlinkClick xmlns:r="http://schemas.openxmlformats.org/officeDocument/2006/relationships" r:id="rId22"/>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rot="10800000">
          <a:off x="520898" y="240379250"/>
          <a:ext cx="910167" cy="950765"/>
        </a:xfrm>
        <a:prstGeom prst="rect">
          <a:avLst/>
        </a:prstGeom>
      </xdr:spPr>
    </xdr:pic>
    <xdr:clientData/>
  </xdr:oneCellAnchor>
  <xdr:twoCellAnchor editAs="oneCell">
    <xdr:from>
      <xdr:col>0</xdr:col>
      <xdr:colOff>295275</xdr:colOff>
      <xdr:row>492</xdr:row>
      <xdr:rowOff>485776</xdr:rowOff>
    </xdr:from>
    <xdr:to>
      <xdr:col>0</xdr:col>
      <xdr:colOff>1208617</xdr:colOff>
      <xdr:row>493</xdr:row>
      <xdr:rowOff>2295</xdr:rowOff>
    </xdr:to>
    <xdr:pic>
      <xdr:nvPicPr>
        <xdr:cNvPr id="47" name="Afbeelding 46" descr="Afspelen">
          <a:hlinkClick xmlns:r="http://schemas.openxmlformats.org/officeDocument/2006/relationships" r:id="rId25"/>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cstate="print">
          <a:duotone>
            <a:prstClr val="black"/>
            <a:srgbClr val="F0E3F1">
              <a:tint val="45000"/>
              <a:satMod val="400000"/>
            </a:srgb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295275" y="248675526"/>
          <a:ext cx="910167" cy="940507"/>
        </a:xfrm>
        <a:prstGeom prst="rect">
          <a:avLst/>
        </a:prstGeom>
      </xdr:spPr>
    </xdr:pic>
    <xdr:clientData/>
  </xdr:twoCellAnchor>
  <xdr:oneCellAnchor>
    <xdr:from>
      <xdr:col>0</xdr:col>
      <xdr:colOff>393898</xdr:colOff>
      <xdr:row>467</xdr:row>
      <xdr:rowOff>190500</xdr:rowOff>
    </xdr:from>
    <xdr:ext cx="910167" cy="950765"/>
    <xdr:pic>
      <xdr:nvPicPr>
        <xdr:cNvPr id="33" name="Afbeelding 32" descr="Afspelen">
          <a:hlinkClick xmlns:r="http://schemas.openxmlformats.org/officeDocument/2006/relationships" r:id="rId26"/>
          <a:extLst>
            <a:ext uri="{FF2B5EF4-FFF2-40B4-BE49-F238E27FC236}">
              <a16:creationId xmlns:a16="http://schemas.microsoft.com/office/drawing/2014/main" id="{601D09E5-F228-418B-8C7D-5D79A5CA3C28}"/>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rot="10800000">
          <a:off x="393898" y="231727375"/>
          <a:ext cx="910167" cy="950765"/>
        </a:xfrm>
        <a:prstGeom prst="rect">
          <a:avLst/>
        </a:prstGeom>
      </xdr:spPr>
    </xdr:pic>
    <xdr:clientData/>
  </xdr:oneCellAnchor>
  <xdr:twoCellAnchor editAs="oneCell">
    <xdr:from>
      <xdr:col>0</xdr:col>
      <xdr:colOff>368300</xdr:colOff>
      <xdr:row>507</xdr:row>
      <xdr:rowOff>320676</xdr:rowOff>
    </xdr:from>
    <xdr:to>
      <xdr:col>0</xdr:col>
      <xdr:colOff>1278467</xdr:colOff>
      <xdr:row>509</xdr:row>
      <xdr:rowOff>295984</xdr:rowOff>
    </xdr:to>
    <xdr:pic>
      <xdr:nvPicPr>
        <xdr:cNvPr id="39" name="Afbeelding 38" descr="Afspelen">
          <a:hlinkClick xmlns:r="http://schemas.openxmlformats.org/officeDocument/2006/relationships" r:id="rId27"/>
          <a:extLst>
            <a:ext uri="{FF2B5EF4-FFF2-40B4-BE49-F238E27FC236}">
              <a16:creationId xmlns:a16="http://schemas.microsoft.com/office/drawing/2014/main" id="{6D29F37E-27B1-43CB-AF81-1669CA89CD8E}"/>
            </a:ext>
          </a:extLst>
        </xdr:cNvPr>
        <xdr:cNvPicPr>
          <a:picLocks noChangeAspect="1"/>
        </xdr:cNvPicPr>
      </xdr:nvPicPr>
      <xdr:blipFill>
        <a:blip xmlns:r="http://schemas.openxmlformats.org/officeDocument/2006/relationships" r:embed="rId2" cstate="print">
          <a:duotone>
            <a:prstClr val="black"/>
            <a:srgbClr val="F0E3F1">
              <a:tint val="45000"/>
              <a:satMod val="400000"/>
            </a:srgbClr>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8300" y="255733551"/>
          <a:ext cx="910167" cy="9405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281582</xdr:colOff>
      <xdr:row>4</xdr:row>
      <xdr:rowOff>29630</xdr:rowOff>
    </xdr:from>
    <xdr:to>
      <xdr:col>16</xdr:col>
      <xdr:colOff>55149</xdr:colOff>
      <xdr:row>23</xdr:row>
      <xdr:rowOff>10130</xdr:rowOff>
    </xdr:to>
    <xdr:graphicFrame macro="">
      <xdr:nvGraphicFramePr>
        <xdr:cNvPr id="4" name="Grafiek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448137</xdr:colOff>
      <xdr:row>21</xdr:row>
      <xdr:rowOff>163712</xdr:rowOff>
    </xdr:from>
    <xdr:to>
      <xdr:col>23</xdr:col>
      <xdr:colOff>217471</xdr:colOff>
      <xdr:row>40</xdr:row>
      <xdr:rowOff>150357</xdr:rowOff>
    </xdr:to>
    <xdr:graphicFrame macro="">
      <xdr:nvGraphicFramePr>
        <xdr:cNvPr id="6" name="Grafiek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182033</xdr:colOff>
      <xdr:row>23</xdr:row>
      <xdr:rowOff>65787</xdr:rowOff>
    </xdr:from>
    <xdr:to>
      <xdr:col>32</xdr:col>
      <xdr:colOff>443441</xdr:colOff>
      <xdr:row>39</xdr:row>
      <xdr:rowOff>154042</xdr:rowOff>
    </xdr:to>
    <xdr:graphicFrame macro="">
      <xdr:nvGraphicFramePr>
        <xdr:cNvPr id="12" name="Grafiek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139699</xdr:colOff>
      <xdr:row>2</xdr:row>
      <xdr:rowOff>138643</xdr:rowOff>
    </xdr:from>
    <xdr:to>
      <xdr:col>23</xdr:col>
      <xdr:colOff>518632</xdr:colOff>
      <xdr:row>21</xdr:row>
      <xdr:rowOff>119143</xdr:rowOff>
    </xdr:to>
    <xdr:graphicFrame macro="">
      <xdr:nvGraphicFramePr>
        <xdr:cNvPr id="8" name="Grafiek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265095</xdr:colOff>
      <xdr:row>2</xdr:row>
      <xdr:rowOff>121673</xdr:rowOff>
    </xdr:from>
    <xdr:to>
      <xdr:col>31</xdr:col>
      <xdr:colOff>34428</xdr:colOff>
      <xdr:row>21</xdr:row>
      <xdr:rowOff>102173</xdr:rowOff>
    </xdr:to>
    <xdr:graphicFrame macro="">
      <xdr:nvGraphicFramePr>
        <xdr:cNvPr id="9" name="Grafiek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328084</xdr:colOff>
      <xdr:row>23</xdr:row>
      <xdr:rowOff>34037</xdr:rowOff>
    </xdr:from>
    <xdr:to>
      <xdr:col>19</xdr:col>
      <xdr:colOff>532376</xdr:colOff>
      <xdr:row>41</xdr:row>
      <xdr:rowOff>72575</xdr:rowOff>
    </xdr:to>
    <xdr:graphicFrame macro="">
      <xdr:nvGraphicFramePr>
        <xdr:cNvPr id="10" name="Grafiek 9" hidden="1">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588863</xdr:colOff>
      <xdr:row>22</xdr:row>
      <xdr:rowOff>35656</xdr:rowOff>
    </xdr:from>
    <xdr:to>
      <xdr:col>15</xdr:col>
      <xdr:colOff>619453</xdr:colOff>
      <xdr:row>42</xdr:row>
      <xdr:rowOff>20613</xdr:rowOff>
    </xdr:to>
    <xdr:cxnSp macro="">
      <xdr:nvCxnSpPr>
        <xdr:cNvPr id="13" name="Rechte verbindingslijn 12">
          <a:extLst>
            <a:ext uri="{FF2B5EF4-FFF2-40B4-BE49-F238E27FC236}">
              <a16:creationId xmlns:a16="http://schemas.microsoft.com/office/drawing/2014/main" id="{00000000-0008-0000-0300-00000D000000}"/>
            </a:ext>
          </a:extLst>
        </xdr:cNvPr>
        <xdr:cNvCxnSpPr/>
      </xdr:nvCxnSpPr>
      <xdr:spPr>
        <a:xfrm>
          <a:off x="11132053" y="5334622"/>
          <a:ext cx="30590" cy="3707370"/>
        </a:xfrm>
        <a:prstGeom prst="line">
          <a:avLst/>
        </a:prstGeom>
        <a:ln w="127000"/>
        <a:scene3d>
          <a:camera prst="orthographicFront"/>
          <a:lightRig rig="threePt" dir="t"/>
        </a:scene3d>
        <a:sp3d>
          <a:bevelT w="127000" h="127000"/>
        </a:sp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199925</xdr:colOff>
      <xdr:row>1</xdr:row>
      <xdr:rowOff>89390</xdr:rowOff>
    </xdr:from>
    <xdr:to>
      <xdr:col>0</xdr:col>
      <xdr:colOff>1459925</xdr:colOff>
      <xdr:row>1</xdr:row>
      <xdr:rowOff>341390</xdr:rowOff>
    </xdr:to>
    <xdr:sp macro="" textlink="">
      <xdr:nvSpPr>
        <xdr:cNvPr id="35" name="Tekstvak 34">
          <a:hlinkClick xmlns:r="http://schemas.openxmlformats.org/officeDocument/2006/relationships" r:id="rId7"/>
          <a:extLst>
            <a:ext uri="{FF2B5EF4-FFF2-40B4-BE49-F238E27FC236}">
              <a16:creationId xmlns:a16="http://schemas.microsoft.com/office/drawing/2014/main" id="{00000000-0008-0000-0300-000023000000}"/>
            </a:ext>
            <a:ext uri="{147F2762-F138-4A5C-976F-8EAC2B608ADB}">
              <a16:predDERef xmlns:a16="http://schemas.microsoft.com/office/drawing/2014/main" pred="{00000000-0008-0000-0300-00001E000000}"/>
            </a:ext>
          </a:extLst>
        </xdr:cNvPr>
        <xdr:cNvSpPr txBox="1"/>
      </xdr:nvSpPr>
      <xdr:spPr>
        <a:xfrm>
          <a:off x="199925" y="213215"/>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Quick Scan</a:t>
          </a:r>
        </a:p>
      </xdr:txBody>
    </xdr:sp>
    <xdr:clientData/>
  </xdr:twoCellAnchor>
  <xdr:twoCellAnchor>
    <xdr:from>
      <xdr:col>0</xdr:col>
      <xdr:colOff>196362</xdr:colOff>
      <xdr:row>1</xdr:row>
      <xdr:rowOff>439610</xdr:rowOff>
    </xdr:from>
    <xdr:to>
      <xdr:col>0</xdr:col>
      <xdr:colOff>1456362</xdr:colOff>
      <xdr:row>1</xdr:row>
      <xdr:rowOff>691610</xdr:rowOff>
    </xdr:to>
    <xdr:sp macro="" textlink="">
      <xdr:nvSpPr>
        <xdr:cNvPr id="36" name="Tekstvak 35">
          <a:hlinkClick xmlns:r="http://schemas.openxmlformats.org/officeDocument/2006/relationships" r:id="rId8"/>
          <a:extLst>
            <a:ext uri="{FF2B5EF4-FFF2-40B4-BE49-F238E27FC236}">
              <a16:creationId xmlns:a16="http://schemas.microsoft.com/office/drawing/2014/main" id="{00000000-0008-0000-0300-000024000000}"/>
            </a:ext>
          </a:extLst>
        </xdr:cNvPr>
        <xdr:cNvSpPr txBox="1"/>
      </xdr:nvSpPr>
      <xdr:spPr>
        <a:xfrm>
          <a:off x="196362" y="563435"/>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Detailed Scan</a:t>
          </a:r>
        </a:p>
      </xdr:txBody>
    </xdr:sp>
    <xdr:clientData/>
  </xdr:twoCellAnchor>
  <xdr:twoCellAnchor>
    <xdr:from>
      <xdr:col>0</xdr:col>
      <xdr:colOff>198145</xdr:colOff>
      <xdr:row>1</xdr:row>
      <xdr:rowOff>801432</xdr:rowOff>
    </xdr:from>
    <xdr:to>
      <xdr:col>0</xdr:col>
      <xdr:colOff>1458145</xdr:colOff>
      <xdr:row>1</xdr:row>
      <xdr:rowOff>1054987</xdr:rowOff>
    </xdr:to>
    <xdr:sp macro="" textlink="">
      <xdr:nvSpPr>
        <xdr:cNvPr id="37" name="Tekstvak 36">
          <a:hlinkClick xmlns:r="http://schemas.openxmlformats.org/officeDocument/2006/relationships" r:id="rId9"/>
          <a:extLst>
            <a:ext uri="{FF2B5EF4-FFF2-40B4-BE49-F238E27FC236}">
              <a16:creationId xmlns:a16="http://schemas.microsoft.com/office/drawing/2014/main" id="{00000000-0008-0000-0300-000025000000}"/>
            </a:ext>
          </a:extLst>
        </xdr:cNvPr>
        <xdr:cNvSpPr txBox="1"/>
      </xdr:nvSpPr>
      <xdr:spPr>
        <a:xfrm>
          <a:off x="198145" y="925257"/>
          <a:ext cx="1260000" cy="253555"/>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Dashboard</a:t>
          </a:r>
        </a:p>
      </xdr:txBody>
    </xdr:sp>
    <xdr:clientData/>
  </xdr:twoCellAnchor>
  <xdr:twoCellAnchor>
    <xdr:from>
      <xdr:col>0</xdr:col>
      <xdr:colOff>198145</xdr:colOff>
      <xdr:row>1</xdr:row>
      <xdr:rowOff>1151953</xdr:rowOff>
    </xdr:from>
    <xdr:to>
      <xdr:col>0</xdr:col>
      <xdr:colOff>1458145</xdr:colOff>
      <xdr:row>1</xdr:row>
      <xdr:rowOff>1403220</xdr:rowOff>
    </xdr:to>
    <xdr:sp macro="" textlink="">
      <xdr:nvSpPr>
        <xdr:cNvPr id="38" name="Tekstvak 37">
          <a:hlinkClick xmlns:r="http://schemas.openxmlformats.org/officeDocument/2006/relationships" r:id="rId10"/>
          <a:extLst>
            <a:ext uri="{FF2B5EF4-FFF2-40B4-BE49-F238E27FC236}">
              <a16:creationId xmlns:a16="http://schemas.microsoft.com/office/drawing/2014/main" id="{00000000-0008-0000-0300-000026000000}"/>
            </a:ext>
          </a:extLst>
        </xdr:cNvPr>
        <xdr:cNvSpPr txBox="1"/>
      </xdr:nvSpPr>
      <xdr:spPr>
        <a:xfrm>
          <a:off x="198145" y="1275778"/>
          <a:ext cx="1260000" cy="251267"/>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Tables</a:t>
          </a:r>
        </a:p>
      </xdr:txBody>
    </xdr:sp>
    <xdr:clientData/>
  </xdr:twoCellAnchor>
  <xdr:twoCellAnchor>
    <xdr:from>
      <xdr:col>1</xdr:col>
      <xdr:colOff>104774</xdr:colOff>
      <xdr:row>1</xdr:row>
      <xdr:rowOff>104776</xdr:rowOff>
    </xdr:from>
    <xdr:to>
      <xdr:col>31</xdr:col>
      <xdr:colOff>21166</xdr:colOff>
      <xdr:row>1</xdr:row>
      <xdr:rowOff>923926</xdr:rowOff>
    </xdr:to>
    <xdr:sp macro="" textlink="">
      <xdr:nvSpPr>
        <xdr:cNvPr id="2" name="Rechthoek 1">
          <a:extLst>
            <a:ext uri="{FF2B5EF4-FFF2-40B4-BE49-F238E27FC236}">
              <a16:creationId xmlns:a16="http://schemas.microsoft.com/office/drawing/2014/main" id="{00000000-0008-0000-0300-000002000000}"/>
            </a:ext>
          </a:extLst>
        </xdr:cNvPr>
        <xdr:cNvSpPr/>
      </xdr:nvSpPr>
      <xdr:spPr>
        <a:xfrm>
          <a:off x="1681691" y="231776"/>
          <a:ext cx="18331392" cy="819150"/>
        </a:xfrm>
        <a:prstGeom prst="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p>
      </xdr:txBody>
    </xdr:sp>
    <xdr:clientData/>
  </xdr:twoCellAnchor>
  <xdr:twoCellAnchor>
    <xdr:from>
      <xdr:col>1</xdr:col>
      <xdr:colOff>394102</xdr:colOff>
      <xdr:row>1</xdr:row>
      <xdr:rowOff>114665</xdr:rowOff>
    </xdr:from>
    <xdr:to>
      <xdr:col>14</xdr:col>
      <xdr:colOff>157035</xdr:colOff>
      <xdr:row>1</xdr:row>
      <xdr:rowOff>895715</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2047292" y="235096"/>
          <a:ext cx="8017933" cy="781050"/>
        </a:xfrm>
        <a:prstGeom prst="rect">
          <a:avLst/>
        </a:prstGeom>
        <a:noFill/>
        <a:ln w="9525">
          <a:noFill/>
          <a:miter lim="800000"/>
          <a:headEnd/>
          <a:tailEnd/>
        </a:ln>
      </xdr:spPr>
      <xdr:txBody>
        <a:bodyPr vertOverflow="clip" wrap="square" lIns="27432" tIns="27432" rIns="0" bIns="0" anchor="ctr" upright="1"/>
        <a:lstStyle/>
        <a:p>
          <a:pPr algn="l" rtl="0">
            <a:defRPr sz="1000"/>
          </a:pPr>
          <a:r>
            <a:rPr lang="en-GB" sz="1800" b="0" i="0" u="none" strike="noStrike" baseline="0">
              <a:solidFill>
                <a:schemeClr val="bg1"/>
              </a:solidFill>
              <a:latin typeface="Calibri"/>
              <a:cs typeface="Calibri"/>
            </a:rPr>
            <a:t>DASHBOARD - graphic representations of ESIA system</a:t>
          </a:r>
        </a:p>
        <a:p>
          <a:pPr algn="l" rtl="0">
            <a:defRPr sz="1000"/>
          </a:pPr>
          <a:r>
            <a:rPr lang="en-GB" sz="1800" b="0" i="0" u="none" strike="noStrike" baseline="0">
              <a:solidFill>
                <a:schemeClr val="bg1"/>
              </a:solidFill>
              <a:latin typeface="Calibri"/>
              <a:cs typeface="Calibri"/>
            </a:rPr>
            <a:t>Scores of Quick Scan are replaced by scores of Detailed Scan if available</a:t>
          </a:r>
        </a:p>
      </xdr:txBody>
    </xdr:sp>
    <xdr:clientData/>
  </xdr:twoCellAnchor>
  <xdr:twoCellAnchor>
    <xdr:from>
      <xdr:col>23</xdr:col>
      <xdr:colOff>296331</xdr:colOff>
      <xdr:row>2</xdr:row>
      <xdr:rowOff>127000</xdr:rowOff>
    </xdr:from>
    <xdr:to>
      <xdr:col>23</xdr:col>
      <xdr:colOff>306917</xdr:colOff>
      <xdr:row>22</xdr:row>
      <xdr:rowOff>25401</xdr:rowOff>
    </xdr:to>
    <xdr:cxnSp macro="">
      <xdr:nvCxnSpPr>
        <xdr:cNvPr id="19" name="Rechte verbindingslijn 18">
          <a:extLst>
            <a:ext uri="{FF2B5EF4-FFF2-40B4-BE49-F238E27FC236}">
              <a16:creationId xmlns:a16="http://schemas.microsoft.com/office/drawing/2014/main" id="{00000000-0008-0000-0300-000013000000}"/>
            </a:ext>
          </a:extLst>
        </xdr:cNvPr>
        <xdr:cNvCxnSpPr/>
      </xdr:nvCxnSpPr>
      <xdr:spPr>
        <a:xfrm flipH="1">
          <a:off x="15377581" y="1714500"/>
          <a:ext cx="10586" cy="3708401"/>
        </a:xfrm>
        <a:prstGeom prst="line">
          <a:avLst/>
        </a:prstGeom>
        <a:ln w="127000"/>
        <a:scene3d>
          <a:camera prst="orthographicFront"/>
          <a:lightRig rig="threePt" dir="t"/>
        </a:scene3d>
        <a:sp3d>
          <a:bevelT w="127000" h="127000"/>
        </a:sp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258641</xdr:colOff>
      <xdr:row>2</xdr:row>
      <xdr:rowOff>146538</xdr:rowOff>
    </xdr:from>
    <xdr:to>
      <xdr:col>9</xdr:col>
      <xdr:colOff>33674</xdr:colOff>
      <xdr:row>21</xdr:row>
      <xdr:rowOff>127038</xdr:rowOff>
    </xdr:to>
    <xdr:graphicFrame macro="">
      <xdr:nvGraphicFramePr>
        <xdr:cNvPr id="26" name="Grafiek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586315</xdr:colOff>
      <xdr:row>2</xdr:row>
      <xdr:rowOff>141816</xdr:rowOff>
    </xdr:from>
    <xdr:to>
      <xdr:col>15</xdr:col>
      <xdr:colOff>586317</xdr:colOff>
      <xdr:row>21</xdr:row>
      <xdr:rowOff>188383</xdr:rowOff>
    </xdr:to>
    <xdr:cxnSp macro="">
      <xdr:nvCxnSpPr>
        <xdr:cNvPr id="24" name="Rechte verbindingslijn 23">
          <a:extLst>
            <a:ext uri="{FF2B5EF4-FFF2-40B4-BE49-F238E27FC236}">
              <a16:creationId xmlns:a16="http://schemas.microsoft.com/office/drawing/2014/main" id="{882F2B96-D9A8-4FDA-912A-24F988B9CCC4}"/>
            </a:ext>
          </a:extLst>
        </xdr:cNvPr>
        <xdr:cNvCxnSpPr/>
      </xdr:nvCxnSpPr>
      <xdr:spPr>
        <a:xfrm flipH="1">
          <a:off x="10756898" y="1729316"/>
          <a:ext cx="2" cy="3666067"/>
        </a:xfrm>
        <a:prstGeom prst="line">
          <a:avLst/>
        </a:prstGeom>
        <a:ln w="127000"/>
        <a:scene3d>
          <a:camera prst="orthographicFront"/>
          <a:lightRig rig="threePt" dir="t"/>
        </a:scene3d>
        <a:sp3d>
          <a:bevelT w="127000" h="127000"/>
        </a:sp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294214</xdr:colOff>
      <xdr:row>22</xdr:row>
      <xdr:rowOff>71966</xdr:rowOff>
    </xdr:from>
    <xdr:to>
      <xdr:col>23</xdr:col>
      <xdr:colOff>294216</xdr:colOff>
      <xdr:row>41</xdr:row>
      <xdr:rowOff>118533</xdr:rowOff>
    </xdr:to>
    <xdr:cxnSp macro="">
      <xdr:nvCxnSpPr>
        <xdr:cNvPr id="25" name="Rechte verbindingslijn 24">
          <a:extLst>
            <a:ext uri="{FF2B5EF4-FFF2-40B4-BE49-F238E27FC236}">
              <a16:creationId xmlns:a16="http://schemas.microsoft.com/office/drawing/2014/main" id="{55224094-D3DC-490E-8065-59C3BEC31B8C}"/>
            </a:ext>
          </a:extLst>
        </xdr:cNvPr>
        <xdr:cNvCxnSpPr/>
      </xdr:nvCxnSpPr>
      <xdr:spPr>
        <a:xfrm flipH="1">
          <a:off x="15375464" y="5469466"/>
          <a:ext cx="2" cy="3666067"/>
        </a:xfrm>
        <a:prstGeom prst="line">
          <a:avLst/>
        </a:prstGeom>
        <a:ln w="127000"/>
        <a:scene3d>
          <a:camera prst="orthographicFront"/>
          <a:lightRig rig="threePt" dir="t"/>
        </a:scene3d>
        <a:sp3d>
          <a:bevelT w="127000" h="127000"/>
        </a:sp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328448</xdr:colOff>
      <xdr:row>23</xdr:row>
      <xdr:rowOff>83936</xdr:rowOff>
    </xdr:from>
    <xdr:to>
      <xdr:col>7</xdr:col>
      <xdr:colOff>558362</xdr:colOff>
      <xdr:row>39</xdr:row>
      <xdr:rowOff>147436</xdr:rowOff>
    </xdr:to>
    <xdr:graphicFrame macro="">
      <xdr:nvGraphicFramePr>
        <xdr:cNvPr id="31" name="Grafiek 30">
          <a:extLst>
            <a:ext uri="{FF2B5EF4-FFF2-40B4-BE49-F238E27FC236}">
              <a16:creationId xmlns:a16="http://schemas.microsoft.com/office/drawing/2014/main" id="{4BE59BF0-FBAA-4DC6-90D5-BBECB2F7B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170527</xdr:colOff>
      <xdr:row>22</xdr:row>
      <xdr:rowOff>54078</xdr:rowOff>
    </xdr:from>
    <xdr:to>
      <xdr:col>30</xdr:col>
      <xdr:colOff>582084</xdr:colOff>
      <xdr:row>22</xdr:row>
      <xdr:rowOff>54078</xdr:rowOff>
    </xdr:to>
    <xdr:cxnSp macro="">
      <xdr:nvCxnSpPr>
        <xdr:cNvPr id="3" name="Rechte verbindingslijn 2">
          <a:extLst>
            <a:ext uri="{FF2B5EF4-FFF2-40B4-BE49-F238E27FC236}">
              <a16:creationId xmlns:a16="http://schemas.microsoft.com/office/drawing/2014/main" id="{00000000-0008-0000-0300-000003000000}"/>
            </a:ext>
          </a:extLst>
        </xdr:cNvPr>
        <xdr:cNvCxnSpPr>
          <a:stCxn id="30" idx="1"/>
          <a:endCxn id="30" idx="3"/>
        </xdr:cNvCxnSpPr>
      </xdr:nvCxnSpPr>
      <xdr:spPr>
        <a:xfrm>
          <a:off x="1747444" y="5451578"/>
          <a:ext cx="18212723" cy="0"/>
        </a:xfrm>
        <a:prstGeom prst="line">
          <a:avLst/>
        </a:prstGeom>
        <a:ln w="127000"/>
        <a:scene3d>
          <a:camera prst="orthographicFront"/>
          <a:lightRig rig="threePt" dir="t"/>
        </a:scene3d>
        <a:sp3d>
          <a:bevelT w="127000" h="127000"/>
        </a:sp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170527</xdr:colOff>
      <xdr:row>2</xdr:row>
      <xdr:rowOff>149328</xdr:rowOff>
    </xdr:from>
    <xdr:to>
      <xdr:col>30</xdr:col>
      <xdr:colOff>582084</xdr:colOff>
      <xdr:row>41</xdr:row>
      <xdr:rowOff>149327</xdr:rowOff>
    </xdr:to>
    <xdr:sp macro="" textlink="">
      <xdr:nvSpPr>
        <xdr:cNvPr id="30" name="Rechthoek 29">
          <a:extLst>
            <a:ext uri="{FF2B5EF4-FFF2-40B4-BE49-F238E27FC236}">
              <a16:creationId xmlns:a16="http://schemas.microsoft.com/office/drawing/2014/main" id="{00000000-0008-0000-0300-00001E000000}"/>
            </a:ext>
          </a:extLst>
        </xdr:cNvPr>
        <xdr:cNvSpPr/>
      </xdr:nvSpPr>
      <xdr:spPr>
        <a:xfrm>
          <a:off x="1747444" y="1736828"/>
          <a:ext cx="18212723" cy="7429499"/>
        </a:xfrm>
        <a:prstGeom prst="rect">
          <a:avLst/>
        </a:prstGeom>
        <a:noFill/>
        <a:ln w="127000">
          <a:solidFill>
            <a:schemeClr val="accent1"/>
          </a:solidFill>
        </a:ln>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120431</xdr:colOff>
      <xdr:row>23</xdr:row>
      <xdr:rowOff>153276</xdr:rowOff>
    </xdr:from>
    <xdr:to>
      <xdr:col>15</xdr:col>
      <xdr:colOff>43793</xdr:colOff>
      <xdr:row>40</xdr:row>
      <xdr:rowOff>21896</xdr:rowOff>
    </xdr:to>
    <xdr:graphicFrame macro="">
      <xdr:nvGraphicFramePr>
        <xdr:cNvPr id="22" name="Grafiek 21">
          <a:extLst>
            <a:ext uri="{FF2B5EF4-FFF2-40B4-BE49-F238E27FC236}">
              <a16:creationId xmlns:a16="http://schemas.microsoft.com/office/drawing/2014/main" id="{C86F5A8C-FBD4-4D93-B9CD-881BB4845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194063</xdr:colOff>
      <xdr:row>0</xdr:row>
      <xdr:rowOff>135730</xdr:rowOff>
    </xdr:from>
    <xdr:to>
      <xdr:col>0</xdr:col>
      <xdr:colOff>1454063</xdr:colOff>
      <xdr:row>1</xdr:row>
      <xdr:rowOff>216280</xdr:rowOff>
    </xdr:to>
    <xdr:sp macro="" textlink="">
      <xdr:nvSpPr>
        <xdr:cNvPr id="11" name="Tekstvak 10">
          <a:hlinkClick xmlns:r="http://schemas.openxmlformats.org/officeDocument/2006/relationships" r:id="rId1"/>
          <a:extLst>
            <a:ext uri="{FF2B5EF4-FFF2-40B4-BE49-F238E27FC236}">
              <a16:creationId xmlns:a16="http://schemas.microsoft.com/office/drawing/2014/main" id="{00000000-0008-0000-0400-00000B000000}"/>
            </a:ext>
          </a:extLst>
        </xdr:cNvPr>
        <xdr:cNvSpPr txBox="1"/>
      </xdr:nvSpPr>
      <xdr:spPr>
        <a:xfrm>
          <a:off x="194063" y="135730"/>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Quick Scan</a:t>
          </a:r>
        </a:p>
      </xdr:txBody>
    </xdr:sp>
    <xdr:clientData/>
  </xdr:twoCellAnchor>
  <xdr:twoCellAnchor>
    <xdr:from>
      <xdr:col>0</xdr:col>
      <xdr:colOff>190500</xdr:colOff>
      <xdr:row>1</xdr:row>
      <xdr:rowOff>314500</xdr:rowOff>
    </xdr:from>
    <xdr:to>
      <xdr:col>0</xdr:col>
      <xdr:colOff>1450500</xdr:colOff>
      <xdr:row>2</xdr:row>
      <xdr:rowOff>142637</xdr:rowOff>
    </xdr:to>
    <xdr:sp macro="" textlink="">
      <xdr:nvSpPr>
        <xdr:cNvPr id="12" name="Tekstvak 11">
          <a:hlinkClick xmlns:r="http://schemas.openxmlformats.org/officeDocument/2006/relationships" r:id="rId2"/>
          <a:extLst>
            <a:ext uri="{FF2B5EF4-FFF2-40B4-BE49-F238E27FC236}">
              <a16:creationId xmlns:a16="http://schemas.microsoft.com/office/drawing/2014/main" id="{00000000-0008-0000-0400-00000C000000}"/>
            </a:ext>
          </a:extLst>
        </xdr:cNvPr>
        <xdr:cNvSpPr txBox="1"/>
      </xdr:nvSpPr>
      <xdr:spPr>
        <a:xfrm>
          <a:off x="190500" y="485950"/>
          <a:ext cx="1260000" cy="209137"/>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Detailed Scan</a:t>
          </a:r>
        </a:p>
      </xdr:txBody>
    </xdr:sp>
    <xdr:clientData/>
  </xdr:twoCellAnchor>
  <xdr:twoCellAnchor>
    <xdr:from>
      <xdr:col>0</xdr:col>
      <xdr:colOff>192283</xdr:colOff>
      <xdr:row>2</xdr:row>
      <xdr:rowOff>252459</xdr:rowOff>
    </xdr:from>
    <xdr:to>
      <xdr:col>0</xdr:col>
      <xdr:colOff>1452283</xdr:colOff>
      <xdr:row>2</xdr:row>
      <xdr:rowOff>506014</xdr:rowOff>
    </xdr:to>
    <xdr:sp macro="" textlink="">
      <xdr:nvSpPr>
        <xdr:cNvPr id="13" name="Tekstvak 12">
          <a:hlinkClick xmlns:r="http://schemas.openxmlformats.org/officeDocument/2006/relationships" r:id="rId3"/>
          <a:extLst>
            <a:ext uri="{FF2B5EF4-FFF2-40B4-BE49-F238E27FC236}">
              <a16:creationId xmlns:a16="http://schemas.microsoft.com/office/drawing/2014/main" id="{00000000-0008-0000-0400-00000D000000}"/>
            </a:ext>
          </a:extLst>
        </xdr:cNvPr>
        <xdr:cNvSpPr txBox="1"/>
      </xdr:nvSpPr>
      <xdr:spPr>
        <a:xfrm>
          <a:off x="192283" y="804909"/>
          <a:ext cx="1260000" cy="253555"/>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Dashboard</a:t>
          </a:r>
        </a:p>
      </xdr:txBody>
    </xdr:sp>
    <xdr:clientData/>
  </xdr:twoCellAnchor>
  <xdr:twoCellAnchor>
    <xdr:from>
      <xdr:col>0</xdr:col>
      <xdr:colOff>192283</xdr:colOff>
      <xdr:row>2</xdr:row>
      <xdr:rowOff>602980</xdr:rowOff>
    </xdr:from>
    <xdr:to>
      <xdr:col>0</xdr:col>
      <xdr:colOff>1452283</xdr:colOff>
      <xdr:row>3</xdr:row>
      <xdr:rowOff>26305</xdr:rowOff>
    </xdr:to>
    <xdr:sp macro="" textlink="">
      <xdr:nvSpPr>
        <xdr:cNvPr id="14" name="Tekstvak 13">
          <a:hlinkClick xmlns:r="http://schemas.openxmlformats.org/officeDocument/2006/relationships" r:id="rId4"/>
          <a:extLst>
            <a:ext uri="{FF2B5EF4-FFF2-40B4-BE49-F238E27FC236}">
              <a16:creationId xmlns:a16="http://schemas.microsoft.com/office/drawing/2014/main" id="{00000000-0008-0000-0400-00000E000000}"/>
            </a:ext>
          </a:extLst>
        </xdr:cNvPr>
        <xdr:cNvSpPr txBox="1"/>
      </xdr:nvSpPr>
      <xdr:spPr>
        <a:xfrm>
          <a:off x="192283" y="1155430"/>
          <a:ext cx="1260000" cy="252000"/>
        </a:xfrm>
        <a:prstGeom prst="rect">
          <a:avLst/>
        </a:prstGeom>
        <a:solidFill>
          <a:schemeClr val="accent1">
            <a:lumMod val="7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GB" sz="1200" b="0">
              <a:solidFill>
                <a:schemeClr val="bg1"/>
              </a:solidFill>
              <a:latin typeface="Gill Sans MT" panose="020B0502020104020203" pitchFamily="34" charset="0"/>
              <a:ea typeface="+mn-ea"/>
              <a:cs typeface="+mn-cs"/>
            </a:rPr>
            <a:t>Tables</a:t>
          </a:r>
        </a:p>
      </xdr:txBody>
    </xdr:sp>
    <xdr:clientData/>
  </xdr:twoCellAnchor>
</xdr:wsDr>
</file>

<file path=xl/persons/person.xml><?xml version="1.0" encoding="utf-8"?>
<personList xmlns="http://schemas.microsoft.com/office/spreadsheetml/2018/threadedcomments" xmlns:x="http://schemas.openxmlformats.org/spreadsheetml/2006/main">
  <person displayName="Anne Hardon" id="{E20DDB9E-C13B-431D-991E-09425D991ADD}" userId="S::Ahardon@eia.nl::6a6ffab8-3411-48a8-b46b-705fc18047c5"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D41" dT="2019-02-21T16:16:39.10" personId="{E20DDB9E-C13B-431D-991E-09425D991ADD}" id="{93C087B6-0DB5-4F98-8FE0-5F5A9753529E}">
    <text>Note on scoring: Total score is divided by 3. If other agencies are added, please change formula and divide by 4 or 5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G497" dT="2019-07-18T12:59:38.79" personId="{E20DDB9E-C13B-431D-991E-09425D991ADD}" id="{A46C1F5A-06A3-4325-9E65-3C921DB2214E}">
    <text>Graag even naar scores kijken ivm nieuwe rij 508.</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8.bin"/><Relationship Id="rId7"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 Id="rId9"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4.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5.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
  <sheetViews>
    <sheetView showGridLines="0" zoomScale="90" zoomScaleNormal="90" workbookViewId="0">
      <selection activeCell="AA28" sqref="AA28"/>
    </sheetView>
  </sheetViews>
  <sheetFormatPr defaultRowHeight="15" x14ac:dyDescent="0.25"/>
  <sheetData/>
  <customSheetViews>
    <customSheetView guid="{D36AF388-594D-4285-ACD1-63F5900AFE2F}" scale="120" showGridLines="0" showRowCol="0">
      <selection sqref="A1:XFD1048576"/>
      <pageMargins left="0" right="0" top="0" bottom="0" header="0" footer="0"/>
    </customSheetView>
    <customSheetView guid="{B8FFE36C-1AA6-4011-9884-EC5EF4789FDD}" scale="120" showGridLines="0" showRowCol="0">
      <selection sqref="A1:XFD1048576"/>
      <pageMargins left="0" right="0" top="0" bottom="0" header="0" footer="0"/>
    </customSheetView>
    <customSheetView guid="{C78ED54E-E70D-4C91-8A5A-D693F7773E5D}">
      <pageMargins left="0" right="0" top="0" bottom="0" header="0" footer="0"/>
    </customSheetView>
    <customSheetView guid="{6C4B75E6-532F-46F8-A0AF-40E86E00B304}">
      <pageMargins left="0" right="0" top="0" bottom="0" header="0" footer="0"/>
    </customSheetView>
    <customSheetView guid="{F5EC359D-815B-4CB2-B657-97E68A9E2A78}"/>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L336"/>
  <sheetViews>
    <sheetView showGridLines="0" showRowColHeaders="0" zoomScale="70" zoomScaleNormal="70" workbookViewId="0">
      <pane ySplit="3" topLeftCell="A14" activePane="bottomLeft" state="frozen"/>
      <selection activeCell="C17" sqref="C17"/>
      <selection pane="bottomLeft" activeCell="D9" sqref="D9"/>
    </sheetView>
  </sheetViews>
  <sheetFormatPr defaultColWidth="9.140625" defaultRowHeight="19.5" x14ac:dyDescent="0.25"/>
  <cols>
    <col min="1" max="1" width="29.140625" style="18" customWidth="1"/>
    <col min="2" max="2" width="16.5703125" style="15" customWidth="1"/>
    <col min="3" max="3" width="117.140625" style="50" customWidth="1"/>
    <col min="4" max="4" width="22.28515625" style="22" customWidth="1"/>
    <col min="5" max="5" width="11.42578125" style="6" customWidth="1"/>
    <col min="6" max="6" width="15.7109375" style="6" customWidth="1"/>
    <col min="7" max="38" width="9.140625" style="6"/>
    <col min="39" max="16384" width="9.140625" style="1"/>
  </cols>
  <sheetData>
    <row r="1" spans="1:38" s="3" customFormat="1" ht="11.25" customHeight="1" x14ac:dyDescent="0.25">
      <c r="A1" s="18"/>
      <c r="B1" s="12"/>
      <c r="C1" s="45"/>
      <c r="D1" s="2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s="3" customFormat="1" ht="69" customHeight="1" x14ac:dyDescent="0.25">
      <c r="A2" s="19"/>
      <c r="B2" s="13"/>
      <c r="C2" s="46"/>
      <c r="D2" s="17"/>
      <c r="E2" s="20"/>
      <c r="F2" s="475"/>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s="4" customFormat="1" ht="90" customHeight="1" x14ac:dyDescent="0.25">
      <c r="A3" s="19"/>
      <c r="B3" s="477" t="s">
        <v>0</v>
      </c>
      <c r="C3" s="478" t="s">
        <v>1</v>
      </c>
      <c r="D3" s="479" t="s">
        <v>2</v>
      </c>
      <c r="E3" s="185"/>
      <c r="F3" s="476"/>
      <c r="G3" s="20"/>
      <c r="H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7" customFormat="1" ht="12.75" customHeight="1" x14ac:dyDescent="0.25">
      <c r="A4" s="36"/>
      <c r="B4" s="14"/>
      <c r="C4" s="47"/>
      <c r="D4" s="44"/>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s="7" customFormat="1" ht="12.75" customHeight="1" thickBot="1" x14ac:dyDescent="0.3">
      <c r="A5" s="20"/>
      <c r="B5" s="35"/>
      <c r="C5" s="47"/>
      <c r="D5" s="44"/>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7" customFormat="1" ht="85.5" customHeight="1" thickBot="1" x14ac:dyDescent="0.3">
      <c r="A6" s="52"/>
      <c r="B6" s="610" t="s">
        <v>3</v>
      </c>
      <c r="C6" s="611"/>
      <c r="D6" s="61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row>
    <row r="7" spans="1:38" s="55" customFormat="1" ht="140.1" customHeight="1" x14ac:dyDescent="0.25">
      <c r="A7" s="53"/>
      <c r="B7" s="497">
        <v>1</v>
      </c>
      <c r="C7" s="498" t="s">
        <v>4</v>
      </c>
      <c r="D7" s="596"/>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row>
    <row r="8" spans="1:38" s="56" customFormat="1" ht="140.1" customHeight="1" x14ac:dyDescent="0.25">
      <c r="A8" s="53"/>
      <c r="B8" s="497">
        <v>2</v>
      </c>
      <c r="C8" s="498" t="s">
        <v>5</v>
      </c>
      <c r="D8" s="596"/>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s="57" customFormat="1" ht="140.1" customHeight="1" x14ac:dyDescent="0.25">
      <c r="A9" s="53"/>
      <c r="B9" s="497">
        <v>3</v>
      </c>
      <c r="C9" s="498" t="s">
        <v>6</v>
      </c>
      <c r="D9" s="596"/>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row>
    <row r="10" spans="1:38" s="15" customFormat="1" ht="140.1" customHeight="1" x14ac:dyDescent="0.25">
      <c r="A10" s="58"/>
      <c r="B10" s="497">
        <v>4</v>
      </c>
      <c r="C10" s="498" t="s">
        <v>7</v>
      </c>
      <c r="D10" s="596"/>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s="15" customFormat="1" ht="140.1" customHeight="1" x14ac:dyDescent="0.25">
      <c r="A11" s="58"/>
      <c r="B11" s="497">
        <v>5</v>
      </c>
      <c r="C11" s="498" t="s">
        <v>8</v>
      </c>
      <c r="D11" s="596"/>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s="15" customFormat="1" ht="140.1" customHeight="1" x14ac:dyDescent="0.25">
      <c r="A12" s="58"/>
      <c r="B12" s="497">
        <v>6</v>
      </c>
      <c r="C12" s="498" t="s">
        <v>9</v>
      </c>
      <c r="D12" s="596"/>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38" s="15" customFormat="1" ht="140.1" customHeight="1" x14ac:dyDescent="0.25">
      <c r="A13" s="58"/>
      <c r="B13" s="497">
        <v>7</v>
      </c>
      <c r="C13" s="498" t="s">
        <v>10</v>
      </c>
      <c r="D13" s="596"/>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row>
    <row r="14" spans="1:38" s="15" customFormat="1" ht="140.1" customHeight="1" x14ac:dyDescent="0.25">
      <c r="A14" s="58"/>
      <c r="B14" s="497">
        <v>8</v>
      </c>
      <c r="C14" s="597" t="s">
        <v>11</v>
      </c>
      <c r="D14" s="596"/>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8" s="15" customFormat="1" ht="140.1" customHeight="1" x14ac:dyDescent="0.25">
      <c r="A15" s="58"/>
      <c r="B15" s="497">
        <v>9</v>
      </c>
      <c r="C15" s="498" t="s">
        <v>12</v>
      </c>
      <c r="D15" s="596"/>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row>
    <row r="16" spans="1:38" s="15" customFormat="1" ht="60.75" customHeight="1" x14ac:dyDescent="0.25">
      <c r="A16" s="58"/>
      <c r="B16" s="620" t="s">
        <v>13</v>
      </c>
      <c r="C16" s="621"/>
      <c r="D16" s="622"/>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row>
    <row r="17" spans="1:38" s="15" customFormat="1" ht="140.1" customHeight="1" x14ac:dyDescent="0.25">
      <c r="A17" s="58"/>
      <c r="B17" s="497">
        <v>10</v>
      </c>
      <c r="C17" s="498" t="s">
        <v>14</v>
      </c>
      <c r="D17" s="499"/>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row>
    <row r="18" spans="1:38" s="15" customFormat="1" ht="140.1" customHeight="1" x14ac:dyDescent="0.25">
      <c r="A18" s="58"/>
      <c r="B18" s="497">
        <v>11</v>
      </c>
      <c r="C18" s="498" t="s">
        <v>15</v>
      </c>
      <c r="D18" s="499"/>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row>
    <row r="19" spans="1:38" s="15" customFormat="1" ht="140.1" customHeight="1" x14ac:dyDescent="0.25">
      <c r="A19" s="58"/>
      <c r="B19" s="497">
        <v>12</v>
      </c>
      <c r="C19" s="498" t="s">
        <v>16</v>
      </c>
      <c r="D19" s="499"/>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s="15" customFormat="1" ht="140.1" customHeight="1" x14ac:dyDescent="0.25">
      <c r="A20" s="58"/>
      <c r="B20" s="497">
        <v>13</v>
      </c>
      <c r="C20" s="498" t="s">
        <v>17</v>
      </c>
      <c r="D20" s="499"/>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row>
    <row r="21" spans="1:38" s="15" customFormat="1" ht="140.1" customHeight="1" x14ac:dyDescent="0.25">
      <c r="A21" s="58"/>
      <c r="B21" s="497">
        <v>14</v>
      </c>
      <c r="C21" s="500" t="s">
        <v>18</v>
      </c>
      <c r="D21" s="50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row>
    <row r="22" spans="1:38" s="58" customFormat="1" ht="140.1" customHeight="1" x14ac:dyDescent="0.25">
      <c r="A22" s="25"/>
      <c r="B22" s="497">
        <v>15</v>
      </c>
      <c r="C22" s="500" t="s">
        <v>19</v>
      </c>
      <c r="D22" s="501"/>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1:38" s="59" customFormat="1" ht="27" x14ac:dyDescent="0.25">
      <c r="A23" s="25"/>
      <c r="B23" s="502"/>
      <c r="C23" s="503" t="s">
        <v>20</v>
      </c>
      <c r="D23" s="504">
        <f>SUM(D7:D22)/15</f>
        <v>0</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1:38" s="62" customFormat="1" ht="20.25" thickBot="1" x14ac:dyDescent="0.3">
      <c r="A24" s="60"/>
      <c r="B24" s="505"/>
      <c r="C24" s="506"/>
      <c r="D24" s="507"/>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row>
    <row r="25" spans="1:38" s="63" customFormat="1" ht="81.75" customHeight="1" x14ac:dyDescent="0.25">
      <c r="A25" s="60"/>
      <c r="B25" s="614" t="s">
        <v>21</v>
      </c>
      <c r="C25" s="615"/>
      <c r="D25" s="616"/>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row>
    <row r="26" spans="1:38" s="62" customFormat="1" ht="84.95" customHeight="1" x14ac:dyDescent="0.25">
      <c r="A26" s="60"/>
      <c r="B26" s="508">
        <v>16</v>
      </c>
      <c r="C26" s="509" t="s">
        <v>22</v>
      </c>
      <c r="D26" s="51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row>
    <row r="27" spans="1:38" s="62" customFormat="1" ht="84.95" customHeight="1" x14ac:dyDescent="0.25">
      <c r="A27" s="60"/>
      <c r="B27" s="508">
        <v>17</v>
      </c>
      <c r="C27" s="509" t="s">
        <v>23</v>
      </c>
      <c r="D27" s="51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1:38" s="62" customFormat="1" ht="84.95" customHeight="1" x14ac:dyDescent="0.25">
      <c r="A28" s="60"/>
      <c r="B28" s="508">
        <v>18</v>
      </c>
      <c r="C28" s="509" t="s">
        <v>24</v>
      </c>
      <c r="D28" s="51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row>
    <row r="29" spans="1:38" s="62" customFormat="1" ht="84.95" customHeight="1" x14ac:dyDescent="0.25">
      <c r="A29" s="60"/>
      <c r="B29" s="508">
        <v>19</v>
      </c>
      <c r="C29" s="509" t="s">
        <v>25</v>
      </c>
      <c r="D29" s="51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1:38" s="62" customFormat="1" ht="84.95" customHeight="1" x14ac:dyDescent="0.25">
      <c r="A30" s="60"/>
      <c r="B30" s="508">
        <v>20</v>
      </c>
      <c r="C30" s="509" t="s">
        <v>26</v>
      </c>
      <c r="D30" s="51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1:38" s="62" customFormat="1" ht="84.95" customHeight="1" x14ac:dyDescent="0.25">
      <c r="A31" s="60"/>
      <c r="B31" s="508">
        <v>21</v>
      </c>
      <c r="C31" s="509" t="s">
        <v>27</v>
      </c>
      <c r="D31" s="51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row>
    <row r="32" spans="1:38" s="62" customFormat="1" ht="84.95" customHeight="1" x14ac:dyDescent="0.25">
      <c r="A32" s="60"/>
      <c r="B32" s="508">
        <v>22</v>
      </c>
      <c r="C32" s="511" t="s">
        <v>28</v>
      </c>
      <c r="D32" s="51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row>
    <row r="33" spans="1:38" s="62" customFormat="1" ht="27" x14ac:dyDescent="0.25">
      <c r="A33" s="60"/>
      <c r="B33" s="512"/>
      <c r="C33" s="513" t="s">
        <v>29</v>
      </c>
      <c r="D33" s="514">
        <f>SUM(D26:D32)/7</f>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row>
    <row r="34" spans="1:38" s="62" customFormat="1" ht="20.25" thickBot="1" x14ac:dyDescent="0.3">
      <c r="A34" s="60"/>
      <c r="B34" s="505"/>
      <c r="C34" s="506"/>
      <c r="D34" s="507"/>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row>
    <row r="35" spans="1:38" s="63" customFormat="1" ht="75" customHeight="1" thickBot="1" x14ac:dyDescent="0.3">
      <c r="A35" s="60"/>
      <c r="B35" s="617" t="s">
        <v>30</v>
      </c>
      <c r="C35" s="618"/>
      <c r="D35" s="619"/>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row>
    <row r="36" spans="1:38" s="583" customFormat="1" ht="114" customHeight="1" x14ac:dyDescent="0.25">
      <c r="A36" s="580"/>
      <c r="B36" s="581">
        <v>23</v>
      </c>
      <c r="C36" s="590" t="s">
        <v>31</v>
      </c>
      <c r="D36" s="582"/>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row>
    <row r="37" spans="1:38" s="583" customFormat="1" ht="93.75" customHeight="1" x14ac:dyDescent="0.25">
      <c r="A37" s="580"/>
      <c r="B37" s="581">
        <v>24</v>
      </c>
      <c r="C37" s="591" t="s">
        <v>32</v>
      </c>
      <c r="D37" s="584"/>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row>
    <row r="38" spans="1:38" s="583" customFormat="1" ht="81" customHeight="1" x14ac:dyDescent="0.25">
      <c r="A38" s="580"/>
      <c r="B38" s="581">
        <v>25</v>
      </c>
      <c r="C38" s="591" t="s">
        <v>33</v>
      </c>
      <c r="D38" s="582"/>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row>
    <row r="39" spans="1:38" s="588" customFormat="1" ht="73.5" customHeight="1" x14ac:dyDescent="0.25">
      <c r="A39" s="585"/>
      <c r="B39" s="586">
        <v>26</v>
      </c>
      <c r="C39" s="594" t="s">
        <v>34</v>
      </c>
      <c r="D39" s="587"/>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row>
    <row r="40" spans="1:38" s="583" customFormat="1" ht="87" customHeight="1" x14ac:dyDescent="0.25">
      <c r="A40" s="580"/>
      <c r="B40" s="586">
        <v>27</v>
      </c>
      <c r="C40" s="594" t="s">
        <v>35</v>
      </c>
      <c r="D40" s="589"/>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row>
    <row r="41" spans="1:38" s="62" customFormat="1" x14ac:dyDescent="0.25">
      <c r="A41" s="60"/>
      <c r="B41" s="515"/>
      <c r="C41" s="516" t="s">
        <v>36</v>
      </c>
      <c r="D41" s="517">
        <f>SUM(D36:D38)/3</f>
        <v>0</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row>
    <row r="42" spans="1:38" s="62" customFormat="1" x14ac:dyDescent="0.25">
      <c r="A42" s="60"/>
      <c r="B42" s="507"/>
      <c r="C42" s="518"/>
      <c r="D42" s="519"/>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row>
    <row r="43" spans="1:38" s="62" customFormat="1" ht="20.25" thickBot="1" x14ac:dyDescent="0.3">
      <c r="A43" s="60"/>
      <c r="B43" s="35"/>
      <c r="C43" s="61"/>
      <c r="D43" s="43"/>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row>
    <row r="44" spans="1:38" s="63" customFormat="1" ht="79.5" customHeight="1" x14ac:dyDescent="0.25">
      <c r="A44" s="60"/>
      <c r="B44" s="607" t="s">
        <v>37</v>
      </c>
      <c r="C44" s="608"/>
      <c r="D44" s="609"/>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row>
    <row r="45" spans="1:38" s="63" customFormat="1" ht="84.95" customHeight="1" x14ac:dyDescent="0.25">
      <c r="A45" s="62"/>
      <c r="B45" s="484">
        <v>28</v>
      </c>
      <c r="C45" s="595" t="s">
        <v>38</v>
      </c>
      <c r="D45" s="486"/>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row>
    <row r="46" spans="1:38" s="62" customFormat="1" ht="84.95" customHeight="1" x14ac:dyDescent="0.25">
      <c r="A46" s="60"/>
      <c r="B46" s="484">
        <v>29</v>
      </c>
      <c r="C46" s="485" t="s">
        <v>39</v>
      </c>
      <c r="D46" s="486"/>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row>
    <row r="47" spans="1:38" s="62" customFormat="1" ht="84.95" customHeight="1" x14ac:dyDescent="0.25">
      <c r="A47" s="60"/>
      <c r="B47" s="484">
        <v>30</v>
      </c>
      <c r="C47" s="485" t="s">
        <v>40</v>
      </c>
      <c r="D47" s="486"/>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row>
    <row r="48" spans="1:38" s="62" customFormat="1" ht="84.95" customHeight="1" x14ac:dyDescent="0.25">
      <c r="A48" s="60"/>
      <c r="B48" s="484">
        <v>31</v>
      </c>
      <c r="C48" s="485" t="s">
        <v>41</v>
      </c>
      <c r="D48" s="486"/>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row>
    <row r="49" spans="1:38" s="62" customFormat="1" ht="27" x14ac:dyDescent="0.25">
      <c r="A49" s="60"/>
      <c r="B49" s="487"/>
      <c r="C49" s="488" t="s">
        <v>42</v>
      </c>
      <c r="D49" s="489">
        <f>SUM(D45:D48)/4</f>
        <v>0</v>
      </c>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s="613" customFormat="1" ht="14.25" thickBot="1" x14ac:dyDescent="0.3"/>
    <row r="51" spans="1:38" s="63" customFormat="1" ht="79.5" customHeight="1" x14ac:dyDescent="0.25">
      <c r="A51" s="62"/>
      <c r="B51" s="607" t="s">
        <v>43</v>
      </c>
      <c r="C51" s="608"/>
      <c r="D51" s="609"/>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row>
    <row r="52" spans="1:38" s="63" customFormat="1" ht="84.95" customHeight="1" x14ac:dyDescent="0.25">
      <c r="A52" s="60"/>
      <c r="B52" s="480">
        <v>32</v>
      </c>
      <c r="C52" s="520" t="s">
        <v>44</v>
      </c>
      <c r="D52" s="481"/>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row>
    <row r="53" spans="1:38" s="63" customFormat="1" ht="84.95" customHeight="1" x14ac:dyDescent="0.25">
      <c r="A53" s="60"/>
      <c r="B53" s="480">
        <v>33</v>
      </c>
      <c r="C53" s="520" t="s">
        <v>45</v>
      </c>
      <c r="D53" s="481"/>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row>
    <row r="54" spans="1:38" s="64" customFormat="1" ht="84.95" customHeight="1" x14ac:dyDescent="0.25">
      <c r="A54" s="60"/>
      <c r="B54" s="480">
        <v>34</v>
      </c>
      <c r="C54" s="520" t="s">
        <v>46</v>
      </c>
      <c r="D54" s="481"/>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row>
    <row r="55" spans="1:38" s="64" customFormat="1" ht="84.95" customHeight="1" x14ac:dyDescent="0.25">
      <c r="A55" s="60"/>
      <c r="B55" s="480">
        <v>35</v>
      </c>
      <c r="C55" s="520" t="s">
        <v>47</v>
      </c>
      <c r="D55" s="481"/>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row>
    <row r="56" spans="1:38" s="64" customFormat="1" ht="84.95" customHeight="1" x14ac:dyDescent="0.25">
      <c r="A56" s="60"/>
      <c r="B56" s="480">
        <v>36</v>
      </c>
      <c r="C56" s="520" t="s">
        <v>48</v>
      </c>
      <c r="D56" s="481"/>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row>
    <row r="57" spans="1:38" s="65" customFormat="1" ht="84.95" customHeight="1" x14ac:dyDescent="0.25">
      <c r="A57" s="60"/>
      <c r="B57" s="480">
        <v>37</v>
      </c>
      <c r="C57" s="520" t="s">
        <v>49</v>
      </c>
      <c r="D57" s="481"/>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38" s="60" customFormat="1" ht="27" x14ac:dyDescent="0.25">
      <c r="B58" s="482"/>
      <c r="C58" s="521" t="s">
        <v>50</v>
      </c>
      <c r="D58" s="483">
        <f>SUM(D52:D57)/6</f>
        <v>0</v>
      </c>
    </row>
    <row r="59" spans="1:38" s="9" customFormat="1" x14ac:dyDescent="0.25">
      <c r="A59" s="20"/>
      <c r="B59" s="25"/>
      <c r="C59" s="48"/>
      <c r="D59" s="16"/>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s="9" customFormat="1" x14ac:dyDescent="0.25">
      <c r="A60" s="20"/>
      <c r="B60" s="25"/>
      <c r="C60" s="48"/>
      <c r="D60" s="16"/>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s="9" customFormat="1" ht="19.5" customHeight="1" x14ac:dyDescent="0.25">
      <c r="A61" s="20"/>
      <c r="B61" s="598" t="s">
        <v>51</v>
      </c>
      <c r="C61" s="599"/>
      <c r="D61" s="60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s="9" customFormat="1" ht="19.5" customHeight="1" x14ac:dyDescent="0.25">
      <c r="A62" s="20"/>
      <c r="B62" s="601"/>
      <c r="C62" s="602"/>
      <c r="D62" s="603"/>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row>
    <row r="63" spans="1:38" s="9" customFormat="1" ht="19.5" customHeight="1" x14ac:dyDescent="0.25">
      <c r="A63" s="20"/>
      <c r="B63" s="604"/>
      <c r="C63" s="605"/>
      <c r="D63" s="606"/>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row>
    <row r="64" spans="1:38" s="9" customFormat="1" x14ac:dyDescent="0.25">
      <c r="A64" s="20"/>
      <c r="B64" s="25"/>
      <c r="C64" s="48"/>
      <c r="D64" s="16"/>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s="9" customFormat="1" x14ac:dyDescent="0.25">
      <c r="A65" s="20"/>
      <c r="B65" s="25"/>
      <c r="C65" s="48"/>
      <c r="D65" s="16"/>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8" s="9" customFormat="1" x14ac:dyDescent="0.25">
      <c r="A66" s="20"/>
      <c r="B66" s="25"/>
      <c r="C66" s="48"/>
      <c r="D66" s="16"/>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s="9" customFormat="1" x14ac:dyDescent="0.25">
      <c r="A67" s="20"/>
      <c r="B67" s="25"/>
      <c r="C67" s="48"/>
      <c r="D67" s="16"/>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row>
    <row r="68" spans="1:38" s="9" customFormat="1" x14ac:dyDescent="0.25">
      <c r="A68" s="20"/>
      <c r="B68" s="25"/>
      <c r="C68" s="48"/>
      <c r="D68" s="16"/>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s="9" customFormat="1" x14ac:dyDescent="0.25">
      <c r="A69" s="20"/>
      <c r="B69" s="25"/>
      <c r="C69" s="48"/>
      <c r="D69" s="16"/>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row>
    <row r="70" spans="1:38" s="9" customFormat="1" x14ac:dyDescent="0.25">
      <c r="A70" s="20"/>
      <c r="B70" s="25"/>
      <c r="C70" s="48"/>
      <c r="D70" s="16"/>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row>
    <row r="71" spans="1:38" s="9" customFormat="1" x14ac:dyDescent="0.25">
      <c r="A71" s="20"/>
      <c r="B71" s="25"/>
      <c r="C71" s="48"/>
      <c r="D71" s="16"/>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row>
    <row r="72" spans="1:38" s="9" customFormat="1" x14ac:dyDescent="0.25">
      <c r="A72" s="20"/>
      <c r="B72" s="25"/>
      <c r="C72" s="48"/>
      <c r="D72" s="16"/>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1:38" s="9" customFormat="1" x14ac:dyDescent="0.25">
      <c r="A73" s="20"/>
      <c r="B73" s="25"/>
      <c r="C73" s="48"/>
      <c r="D73" s="16"/>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38" s="9" customFormat="1" x14ac:dyDescent="0.25">
      <c r="A74" s="20"/>
      <c r="B74" s="25"/>
      <c r="C74" s="48"/>
      <c r="D74" s="16"/>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s="9" customFormat="1" x14ac:dyDescent="0.25">
      <c r="A75" s="20"/>
      <c r="B75" s="25"/>
      <c r="C75" s="48"/>
      <c r="D75" s="16"/>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38" s="9" customFormat="1" x14ac:dyDescent="0.25">
      <c r="A76" s="20"/>
      <c r="B76" s="25"/>
      <c r="C76" s="48"/>
      <c r="D76" s="16"/>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row>
    <row r="77" spans="1:38" s="9" customFormat="1" x14ac:dyDescent="0.25">
      <c r="A77" s="20"/>
      <c r="B77" s="25"/>
      <c r="C77" s="48"/>
      <c r="D77" s="16"/>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row>
    <row r="78" spans="1:38" s="9" customFormat="1" x14ac:dyDescent="0.25">
      <c r="A78" s="20"/>
      <c r="B78" s="25"/>
      <c r="C78" s="48"/>
      <c r="D78" s="16"/>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1:38" s="9" customFormat="1" x14ac:dyDescent="0.25">
      <c r="A79" s="20"/>
      <c r="B79" s="25"/>
      <c r="C79" s="48"/>
      <c r="D79" s="16"/>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row>
    <row r="80" spans="1:38" s="9" customFormat="1" x14ac:dyDescent="0.25">
      <c r="A80" s="20"/>
      <c r="B80" s="25"/>
      <c r="C80" s="48"/>
      <c r="D80" s="16"/>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row>
    <row r="81" spans="1:38" s="9" customFormat="1" x14ac:dyDescent="0.25">
      <c r="A81" s="20"/>
      <c r="B81" s="25"/>
      <c r="C81" s="48"/>
      <c r="D81" s="16"/>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row>
    <row r="82" spans="1:38" s="9" customFormat="1" x14ac:dyDescent="0.25">
      <c r="A82" s="20"/>
      <c r="B82" s="25"/>
      <c r="C82" s="48"/>
      <c r="D82" s="16"/>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row>
    <row r="83" spans="1:38" s="9" customFormat="1" x14ac:dyDescent="0.25">
      <c r="A83" s="20"/>
      <c r="B83" s="25"/>
      <c r="C83" s="48"/>
      <c r="D83" s="16"/>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row>
    <row r="84" spans="1:38" s="9" customFormat="1" x14ac:dyDescent="0.25">
      <c r="A84" s="20"/>
      <c r="B84" s="25"/>
      <c r="C84" s="48"/>
      <c r="D84" s="16"/>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row>
    <row r="85" spans="1:38" s="9" customFormat="1" x14ac:dyDescent="0.25">
      <c r="A85" s="20"/>
      <c r="B85" s="25"/>
      <c r="C85" s="48"/>
      <c r="D85" s="16"/>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row>
    <row r="86" spans="1:38" s="9" customFormat="1" x14ac:dyDescent="0.25">
      <c r="A86" s="20"/>
      <c r="B86" s="25"/>
      <c r="C86" s="48"/>
      <c r="D86" s="16"/>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row>
    <row r="87" spans="1:38" s="9" customFormat="1" x14ac:dyDescent="0.25">
      <c r="A87" s="20"/>
      <c r="B87" s="25"/>
      <c r="C87" s="48"/>
      <c r="D87" s="16"/>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row>
    <row r="88" spans="1:38" s="9" customFormat="1" x14ac:dyDescent="0.25">
      <c r="A88" s="20"/>
      <c r="B88" s="25"/>
      <c r="C88" s="48"/>
      <c r="D88" s="16"/>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row>
    <row r="89" spans="1:38" s="9" customFormat="1" x14ac:dyDescent="0.25">
      <c r="A89" s="20"/>
      <c r="B89" s="25"/>
      <c r="C89" s="48"/>
      <c r="D89" s="16"/>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row>
    <row r="90" spans="1:38" s="9" customFormat="1" x14ac:dyDescent="0.25">
      <c r="A90" s="20"/>
      <c r="B90" s="25"/>
      <c r="C90" s="48"/>
      <c r="D90" s="16"/>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row>
    <row r="91" spans="1:38" s="9" customFormat="1" x14ac:dyDescent="0.25">
      <c r="A91" s="20"/>
      <c r="B91" s="25"/>
      <c r="C91" s="48"/>
      <c r="D91" s="16"/>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row>
    <row r="92" spans="1:38" s="9" customFormat="1" x14ac:dyDescent="0.25">
      <c r="A92" s="20"/>
      <c r="B92" s="25"/>
      <c r="C92" s="48"/>
      <c r="D92" s="16"/>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row>
    <row r="93" spans="1:38" s="9" customFormat="1" x14ac:dyDescent="0.25">
      <c r="A93" s="20"/>
      <c r="B93" s="25"/>
      <c r="C93" s="48"/>
      <c r="D93" s="16"/>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row>
    <row r="94" spans="1:38" s="9" customFormat="1" x14ac:dyDescent="0.25">
      <c r="A94" s="20"/>
      <c r="B94" s="25"/>
      <c r="C94" s="48"/>
      <c r="D94" s="16"/>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row>
    <row r="95" spans="1:38" s="9" customFormat="1" x14ac:dyDescent="0.25">
      <c r="A95" s="20"/>
      <c r="B95" s="25"/>
      <c r="C95" s="48"/>
      <c r="D95" s="16"/>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1:38" s="9" customFormat="1" x14ac:dyDescent="0.25">
      <c r="A96" s="20"/>
      <c r="B96" s="25"/>
      <c r="C96" s="48"/>
      <c r="D96" s="16"/>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row>
    <row r="97" spans="1:38" s="9" customFormat="1" x14ac:dyDescent="0.25">
      <c r="A97" s="20"/>
      <c r="B97" s="25"/>
      <c r="C97" s="48"/>
      <c r="D97" s="16"/>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1:38" s="9" customFormat="1" x14ac:dyDescent="0.25">
      <c r="A98" s="20"/>
      <c r="B98" s="25"/>
      <c r="C98" s="48"/>
      <c r="D98" s="16"/>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row>
    <row r="99" spans="1:38" s="9" customFormat="1" x14ac:dyDescent="0.25">
      <c r="A99" s="20"/>
      <c r="B99" s="25"/>
      <c r="C99" s="48"/>
      <c r="D99" s="16"/>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row>
    <row r="100" spans="1:38" s="9" customFormat="1" x14ac:dyDescent="0.25">
      <c r="A100" s="20"/>
      <c r="B100" s="25"/>
      <c r="C100" s="48"/>
      <c r="D100" s="16"/>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row>
    <row r="101" spans="1:38" s="9" customFormat="1" x14ac:dyDescent="0.25">
      <c r="A101" s="20"/>
      <c r="B101" s="25"/>
      <c r="C101" s="48"/>
      <c r="D101" s="16"/>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row>
    <row r="102" spans="1:38" s="9" customFormat="1" x14ac:dyDescent="0.25">
      <c r="A102" s="20"/>
      <c r="B102" s="25"/>
      <c r="C102" s="48"/>
      <c r="D102" s="16"/>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row>
    <row r="103" spans="1:38" s="9" customFormat="1" x14ac:dyDescent="0.25">
      <c r="A103" s="20"/>
      <c r="B103" s="25"/>
      <c r="C103" s="48"/>
      <c r="D103" s="16"/>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row>
    <row r="104" spans="1:38" s="9" customFormat="1" x14ac:dyDescent="0.25">
      <c r="A104" s="20"/>
      <c r="B104" s="25"/>
      <c r="C104" s="48"/>
      <c r="D104" s="16"/>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row>
    <row r="105" spans="1:38" s="9" customFormat="1" x14ac:dyDescent="0.25">
      <c r="A105" s="20"/>
      <c r="B105" s="25"/>
      <c r="C105" s="48"/>
      <c r="D105" s="16"/>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row>
    <row r="106" spans="1:38" s="9" customFormat="1" x14ac:dyDescent="0.25">
      <c r="A106" s="20"/>
      <c r="B106" s="25"/>
      <c r="C106" s="48"/>
      <c r="D106" s="16"/>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row>
    <row r="107" spans="1:38" s="9" customFormat="1" x14ac:dyDescent="0.25">
      <c r="A107" s="20"/>
      <c r="B107" s="25"/>
      <c r="C107" s="48"/>
      <c r="D107" s="16"/>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row>
    <row r="108" spans="1:38" s="9" customFormat="1" x14ac:dyDescent="0.25">
      <c r="A108" s="20"/>
      <c r="B108" s="25"/>
      <c r="C108" s="48"/>
      <c r="D108" s="16"/>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row>
    <row r="109" spans="1:38" s="9" customFormat="1" x14ac:dyDescent="0.25">
      <c r="A109" s="20"/>
      <c r="B109" s="25"/>
      <c r="C109" s="48"/>
      <c r="D109" s="16"/>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row>
    <row r="110" spans="1:38" s="9" customFormat="1" x14ac:dyDescent="0.25">
      <c r="A110" s="20"/>
      <c r="B110" s="25"/>
      <c r="C110" s="48"/>
      <c r="D110" s="16"/>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row>
    <row r="111" spans="1:38" s="9" customFormat="1" x14ac:dyDescent="0.25">
      <c r="A111" s="20"/>
      <c r="B111" s="25"/>
      <c r="C111" s="48"/>
      <c r="D111" s="16"/>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row>
    <row r="112" spans="1:38" s="9" customFormat="1" x14ac:dyDescent="0.25">
      <c r="A112" s="20"/>
      <c r="B112" s="25"/>
      <c r="C112" s="48"/>
      <c r="D112" s="16"/>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row>
    <row r="113" spans="1:38" s="9" customFormat="1" x14ac:dyDescent="0.25">
      <c r="A113" s="20"/>
      <c r="B113" s="25"/>
      <c r="C113" s="48"/>
      <c r="D113" s="16"/>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row>
    <row r="114" spans="1:38" s="9" customFormat="1" x14ac:dyDescent="0.25">
      <c r="A114" s="20"/>
      <c r="B114" s="25"/>
      <c r="C114" s="48"/>
      <c r="D114" s="16"/>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row>
    <row r="115" spans="1:38" s="9" customFormat="1" x14ac:dyDescent="0.25">
      <c r="A115" s="20"/>
      <c r="B115" s="25"/>
      <c r="C115" s="48"/>
      <c r="D115" s="16"/>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row>
    <row r="116" spans="1:38" s="9" customFormat="1" x14ac:dyDescent="0.25">
      <c r="A116" s="20"/>
      <c r="B116" s="25"/>
      <c r="C116" s="48"/>
      <c r="D116" s="16"/>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row>
    <row r="117" spans="1:38" s="9" customFormat="1" x14ac:dyDescent="0.25">
      <c r="A117" s="20"/>
      <c r="B117" s="25"/>
      <c r="C117" s="48"/>
      <c r="D117" s="16"/>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row>
    <row r="118" spans="1:38" s="9" customFormat="1" x14ac:dyDescent="0.25">
      <c r="A118" s="20"/>
      <c r="B118" s="25"/>
      <c r="C118" s="48"/>
      <c r="D118" s="16"/>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row>
    <row r="119" spans="1:38" s="9" customFormat="1" x14ac:dyDescent="0.25">
      <c r="A119" s="20"/>
      <c r="B119" s="25"/>
      <c r="C119" s="48"/>
      <c r="D119" s="16"/>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row>
    <row r="120" spans="1:38" s="9" customFormat="1" x14ac:dyDescent="0.25">
      <c r="A120" s="20"/>
      <c r="B120" s="25"/>
      <c r="C120" s="48"/>
      <c r="D120" s="16"/>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row>
    <row r="121" spans="1:38" s="9" customFormat="1" x14ac:dyDescent="0.25">
      <c r="A121" s="20"/>
      <c r="B121" s="25"/>
      <c r="C121" s="48"/>
      <c r="D121" s="16"/>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row>
    <row r="122" spans="1:38" s="9" customFormat="1" x14ac:dyDescent="0.25">
      <c r="A122" s="20"/>
      <c r="B122" s="25"/>
      <c r="C122" s="48"/>
      <c r="D122" s="16"/>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row>
    <row r="123" spans="1:38" s="9" customFormat="1" x14ac:dyDescent="0.25">
      <c r="A123" s="20"/>
      <c r="B123" s="25"/>
      <c r="C123" s="48"/>
      <c r="D123" s="16"/>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row>
    <row r="124" spans="1:38" s="9" customFormat="1" x14ac:dyDescent="0.25">
      <c r="A124" s="20"/>
      <c r="B124" s="25"/>
      <c r="C124" s="48"/>
      <c r="D124" s="16"/>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row>
    <row r="125" spans="1:38" s="9" customFormat="1" x14ac:dyDescent="0.25">
      <c r="A125" s="20"/>
      <c r="B125" s="25"/>
      <c r="C125" s="48"/>
      <c r="D125" s="16"/>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row>
    <row r="126" spans="1:38" s="9" customFormat="1" x14ac:dyDescent="0.25">
      <c r="A126" s="20"/>
      <c r="B126" s="25"/>
      <c r="C126" s="48"/>
      <c r="D126" s="16"/>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row>
    <row r="127" spans="1:38" s="9" customFormat="1" x14ac:dyDescent="0.25">
      <c r="A127" s="20"/>
      <c r="B127" s="25"/>
      <c r="C127" s="48"/>
      <c r="D127" s="16"/>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row>
    <row r="128" spans="1:38" s="9" customFormat="1" x14ac:dyDescent="0.25">
      <c r="A128" s="20"/>
      <c r="B128" s="25"/>
      <c r="C128" s="48"/>
      <c r="D128" s="16"/>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row>
    <row r="129" spans="1:38" s="9" customFormat="1" x14ac:dyDescent="0.25">
      <c r="A129" s="20"/>
      <c r="B129" s="25"/>
      <c r="C129" s="48"/>
      <c r="D129" s="16"/>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row>
    <row r="130" spans="1:38" s="9" customFormat="1" x14ac:dyDescent="0.25">
      <c r="A130" s="20"/>
      <c r="B130" s="25"/>
      <c r="C130" s="48"/>
      <c r="D130" s="16"/>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row>
    <row r="131" spans="1:38" s="9" customFormat="1" x14ac:dyDescent="0.25">
      <c r="A131" s="20"/>
      <c r="B131" s="25"/>
      <c r="C131" s="48"/>
      <c r="D131" s="16"/>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row>
    <row r="132" spans="1:38" s="9" customFormat="1" x14ac:dyDescent="0.25">
      <c r="A132" s="20"/>
      <c r="B132" s="25"/>
      <c r="C132" s="48"/>
      <c r="D132" s="16"/>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row>
    <row r="133" spans="1:38" s="9" customFormat="1" x14ac:dyDescent="0.25">
      <c r="A133" s="20"/>
      <c r="B133" s="25"/>
      <c r="C133" s="48"/>
      <c r="D133" s="16"/>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row>
    <row r="134" spans="1:38" s="9" customFormat="1" x14ac:dyDescent="0.25">
      <c r="A134" s="20"/>
      <c r="B134" s="25"/>
      <c r="C134" s="48"/>
      <c r="D134" s="16"/>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row>
    <row r="135" spans="1:38" s="9" customFormat="1" x14ac:dyDescent="0.25">
      <c r="A135" s="20"/>
      <c r="B135" s="25"/>
      <c r="C135" s="48"/>
      <c r="D135" s="16"/>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row>
    <row r="136" spans="1:38" s="9" customFormat="1" x14ac:dyDescent="0.25">
      <c r="A136" s="20"/>
      <c r="B136" s="25"/>
      <c r="C136" s="48"/>
      <c r="D136" s="16"/>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row>
    <row r="137" spans="1:38" s="9" customFormat="1" x14ac:dyDescent="0.25">
      <c r="A137" s="20"/>
      <c r="B137" s="25"/>
      <c r="C137" s="48"/>
      <c r="D137" s="16"/>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row>
    <row r="138" spans="1:38" s="9" customFormat="1" x14ac:dyDescent="0.25">
      <c r="A138" s="20"/>
      <c r="B138" s="25"/>
      <c r="C138" s="48"/>
      <c r="D138" s="16"/>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row>
    <row r="139" spans="1:38" s="9" customFormat="1" x14ac:dyDescent="0.25">
      <c r="A139" s="20"/>
      <c r="B139" s="25"/>
      <c r="C139" s="48"/>
      <c r="D139" s="16"/>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row>
    <row r="140" spans="1:38" s="9" customFormat="1" x14ac:dyDescent="0.25">
      <c r="A140" s="20"/>
      <c r="B140" s="25"/>
      <c r="C140" s="48"/>
      <c r="D140" s="16"/>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row>
    <row r="141" spans="1:38" s="9" customFormat="1" x14ac:dyDescent="0.25">
      <c r="A141" s="20"/>
      <c r="B141" s="25"/>
      <c r="C141" s="48"/>
      <c r="D141" s="16"/>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row>
    <row r="142" spans="1:38" s="9" customFormat="1" x14ac:dyDescent="0.25">
      <c r="A142" s="20"/>
      <c r="B142" s="25"/>
      <c r="C142" s="48"/>
      <c r="D142" s="16"/>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row>
    <row r="143" spans="1:38" s="9" customFormat="1" x14ac:dyDescent="0.25">
      <c r="A143" s="20"/>
      <c r="B143" s="25"/>
      <c r="C143" s="48"/>
      <c r="D143" s="16"/>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row>
    <row r="144" spans="1:38" s="9" customFormat="1" x14ac:dyDescent="0.25">
      <c r="A144" s="20"/>
      <c r="B144" s="25"/>
      <c r="C144" s="48"/>
      <c r="D144" s="16"/>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row>
    <row r="145" spans="1:38" s="9" customFormat="1" x14ac:dyDescent="0.25">
      <c r="A145" s="20"/>
      <c r="B145" s="25"/>
      <c r="C145" s="48"/>
      <c r="D145" s="16"/>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row>
    <row r="146" spans="1:38" s="9" customFormat="1" x14ac:dyDescent="0.25">
      <c r="A146" s="20"/>
      <c r="B146" s="25"/>
      <c r="C146" s="48"/>
      <c r="D146" s="16"/>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row>
    <row r="147" spans="1:38" s="9" customFormat="1" x14ac:dyDescent="0.25">
      <c r="A147" s="20"/>
      <c r="B147" s="25"/>
      <c r="C147" s="48"/>
      <c r="D147" s="16"/>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row>
    <row r="148" spans="1:38" s="9" customFormat="1" x14ac:dyDescent="0.25">
      <c r="A148" s="20"/>
      <c r="B148" s="25"/>
      <c r="C148" s="48"/>
      <c r="D148" s="16"/>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row>
    <row r="149" spans="1:38" s="9" customFormat="1" x14ac:dyDescent="0.25">
      <c r="A149" s="20"/>
      <c r="B149" s="25"/>
      <c r="C149" s="48"/>
      <c r="D149" s="16"/>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row>
    <row r="150" spans="1:38" s="9" customFormat="1" x14ac:dyDescent="0.25">
      <c r="A150" s="20"/>
      <c r="B150" s="25"/>
      <c r="C150" s="48"/>
      <c r="D150" s="16"/>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row>
    <row r="151" spans="1:38" s="9" customFormat="1" x14ac:dyDescent="0.25">
      <c r="A151" s="20"/>
      <c r="B151" s="25"/>
      <c r="C151" s="48"/>
      <c r="D151" s="16"/>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row>
    <row r="152" spans="1:38" s="9" customFormat="1" x14ac:dyDescent="0.25">
      <c r="A152" s="20"/>
      <c r="B152" s="25"/>
      <c r="C152" s="48"/>
      <c r="D152" s="16"/>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row>
    <row r="153" spans="1:38" s="9" customFormat="1" x14ac:dyDescent="0.25">
      <c r="A153" s="20"/>
      <c r="B153" s="25"/>
      <c r="C153" s="48"/>
      <c r="D153" s="16"/>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row>
    <row r="154" spans="1:38" s="9" customFormat="1" x14ac:dyDescent="0.25">
      <c r="A154" s="20"/>
      <c r="B154" s="25"/>
      <c r="C154" s="48"/>
      <c r="D154" s="16"/>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row>
    <row r="155" spans="1:38" s="9" customFormat="1" x14ac:dyDescent="0.25">
      <c r="A155" s="20"/>
      <c r="B155" s="25"/>
      <c r="C155" s="48"/>
      <c r="D155" s="16"/>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row>
    <row r="156" spans="1:38" s="9" customFormat="1" x14ac:dyDescent="0.25">
      <c r="A156" s="20"/>
      <c r="B156" s="25"/>
      <c r="C156" s="48"/>
      <c r="D156" s="16"/>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row>
    <row r="157" spans="1:38" s="9" customFormat="1" x14ac:dyDescent="0.25">
      <c r="A157" s="20"/>
      <c r="B157" s="25"/>
      <c r="C157" s="48"/>
      <c r="D157" s="16"/>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row>
    <row r="158" spans="1:38" s="9" customFormat="1" x14ac:dyDescent="0.25">
      <c r="A158" s="20"/>
      <c r="B158" s="25"/>
      <c r="C158" s="48"/>
      <c r="D158" s="16"/>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row>
    <row r="159" spans="1:38" s="9" customFormat="1" x14ac:dyDescent="0.25">
      <c r="A159" s="20"/>
      <c r="B159" s="25"/>
      <c r="C159" s="48"/>
      <c r="D159" s="16"/>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row>
    <row r="160" spans="1:38" s="9" customFormat="1" x14ac:dyDescent="0.25">
      <c r="A160" s="20"/>
      <c r="B160" s="25"/>
      <c r="C160" s="48"/>
      <c r="D160" s="16"/>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row>
    <row r="161" spans="1:38" s="9" customFormat="1" x14ac:dyDescent="0.25">
      <c r="A161" s="20"/>
      <c r="B161" s="25"/>
      <c r="C161" s="48"/>
      <c r="D161" s="16"/>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row>
    <row r="162" spans="1:38" s="9" customFormat="1" x14ac:dyDescent="0.25">
      <c r="A162" s="20"/>
      <c r="B162" s="25"/>
      <c r="C162" s="48"/>
      <c r="D162" s="16"/>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row>
    <row r="163" spans="1:38" s="9" customFormat="1" x14ac:dyDescent="0.25">
      <c r="A163" s="20"/>
      <c r="B163" s="25"/>
      <c r="C163" s="48"/>
      <c r="D163" s="16"/>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row>
    <row r="164" spans="1:38" s="9" customFormat="1" x14ac:dyDescent="0.25">
      <c r="A164" s="20"/>
      <c r="B164" s="25"/>
      <c r="C164" s="48"/>
      <c r="D164" s="16"/>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row>
    <row r="165" spans="1:38" s="9" customFormat="1" x14ac:dyDescent="0.25">
      <c r="A165" s="20"/>
      <c r="B165" s="25"/>
      <c r="C165" s="48"/>
      <c r="D165" s="16"/>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row>
    <row r="166" spans="1:38" s="9" customFormat="1" x14ac:dyDescent="0.25">
      <c r="A166" s="20"/>
      <c r="B166" s="25"/>
      <c r="C166" s="48"/>
      <c r="D166" s="16"/>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row>
    <row r="167" spans="1:38" s="9" customFormat="1" x14ac:dyDescent="0.25">
      <c r="A167" s="20"/>
      <c r="B167" s="25"/>
      <c r="C167" s="48"/>
      <c r="D167" s="16"/>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row>
    <row r="168" spans="1:38" s="9" customFormat="1" x14ac:dyDescent="0.25">
      <c r="A168" s="20"/>
      <c r="B168" s="25"/>
      <c r="C168" s="48"/>
      <c r="D168" s="16"/>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row>
    <row r="169" spans="1:38" s="9" customFormat="1" x14ac:dyDescent="0.25">
      <c r="A169" s="20"/>
      <c r="B169" s="25"/>
      <c r="C169" s="48"/>
      <c r="D169" s="16"/>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row>
    <row r="170" spans="1:38" s="9" customFormat="1" x14ac:dyDescent="0.25">
      <c r="A170" s="20"/>
      <c r="B170" s="25"/>
      <c r="C170" s="48"/>
      <c r="D170" s="16"/>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row>
    <row r="171" spans="1:38" s="9" customFormat="1" x14ac:dyDescent="0.25">
      <c r="A171" s="20"/>
      <c r="B171" s="25"/>
      <c r="C171" s="48"/>
      <c r="D171" s="16"/>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row>
    <row r="172" spans="1:38" s="9" customFormat="1" x14ac:dyDescent="0.25">
      <c r="A172" s="20"/>
      <c r="B172" s="25"/>
      <c r="C172" s="48"/>
      <c r="D172" s="16"/>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row>
    <row r="173" spans="1:38" s="9" customFormat="1" x14ac:dyDescent="0.25">
      <c r="A173" s="20"/>
      <c r="B173" s="25"/>
      <c r="C173" s="48"/>
      <c r="D173" s="16"/>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row>
    <row r="174" spans="1:38" s="9" customFormat="1" x14ac:dyDescent="0.25">
      <c r="A174" s="20"/>
      <c r="B174" s="25"/>
      <c r="C174" s="48"/>
      <c r="D174" s="16"/>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row>
    <row r="175" spans="1:38" s="9" customFormat="1" x14ac:dyDescent="0.25">
      <c r="A175" s="20"/>
      <c r="B175" s="25"/>
      <c r="C175" s="48"/>
      <c r="D175" s="16"/>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row>
    <row r="176" spans="1:38" s="9" customFormat="1" x14ac:dyDescent="0.25">
      <c r="A176" s="20"/>
      <c r="B176" s="25"/>
      <c r="C176" s="48"/>
      <c r="D176" s="16"/>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row>
    <row r="177" spans="1:38" s="9" customFormat="1" x14ac:dyDescent="0.25">
      <c r="A177" s="20"/>
      <c r="B177" s="25"/>
      <c r="C177" s="48"/>
      <c r="D177" s="16"/>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row>
    <row r="178" spans="1:38" s="9" customFormat="1" x14ac:dyDescent="0.25">
      <c r="A178" s="20"/>
      <c r="B178" s="25"/>
      <c r="C178" s="48"/>
      <c r="D178" s="16"/>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row>
    <row r="179" spans="1:38" s="9" customFormat="1" x14ac:dyDescent="0.25">
      <c r="A179" s="20"/>
      <c r="B179" s="25"/>
      <c r="C179" s="48"/>
      <c r="D179" s="16"/>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row>
    <row r="180" spans="1:38" s="9" customFormat="1" x14ac:dyDescent="0.25">
      <c r="A180" s="20"/>
      <c r="B180" s="25"/>
      <c r="C180" s="48"/>
      <c r="D180" s="16"/>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row>
    <row r="181" spans="1:38" s="9" customFormat="1" x14ac:dyDescent="0.25">
      <c r="A181" s="20"/>
      <c r="B181" s="25"/>
      <c r="C181" s="48"/>
      <c r="D181" s="16"/>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row>
    <row r="182" spans="1:38" s="9" customFormat="1" x14ac:dyDescent="0.25">
      <c r="A182" s="20"/>
      <c r="B182" s="25"/>
      <c r="C182" s="48"/>
      <c r="D182" s="16"/>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row>
    <row r="183" spans="1:38" s="9" customFormat="1" x14ac:dyDescent="0.25">
      <c r="A183" s="20"/>
      <c r="B183" s="25"/>
      <c r="C183" s="48"/>
      <c r="D183" s="16"/>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row>
    <row r="184" spans="1:38" s="9" customFormat="1" x14ac:dyDescent="0.25">
      <c r="A184" s="20"/>
      <c r="B184" s="25"/>
      <c r="C184" s="48"/>
      <c r="D184" s="16"/>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row>
    <row r="185" spans="1:38" s="9" customFormat="1" x14ac:dyDescent="0.25">
      <c r="A185" s="20"/>
      <c r="B185" s="25"/>
      <c r="C185" s="48"/>
      <c r="D185" s="16"/>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row>
    <row r="186" spans="1:38" s="9" customFormat="1" x14ac:dyDescent="0.25">
      <c r="A186" s="20"/>
      <c r="B186" s="25"/>
      <c r="C186" s="48"/>
      <c r="D186" s="16"/>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row>
    <row r="187" spans="1:38" s="9" customFormat="1" x14ac:dyDescent="0.25">
      <c r="A187" s="20"/>
      <c r="B187" s="25"/>
      <c r="C187" s="48"/>
      <c r="D187" s="16"/>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row>
    <row r="188" spans="1:38" s="9" customFormat="1" x14ac:dyDescent="0.25">
      <c r="A188" s="20"/>
      <c r="B188" s="25"/>
      <c r="C188" s="48"/>
      <c r="D188" s="16"/>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row>
    <row r="189" spans="1:38" s="9" customFormat="1" x14ac:dyDescent="0.25">
      <c r="A189" s="20"/>
      <c r="B189" s="25"/>
      <c r="C189" s="48"/>
      <c r="D189" s="16"/>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row>
    <row r="190" spans="1:38" s="9" customFormat="1" x14ac:dyDescent="0.25">
      <c r="A190" s="20"/>
      <c r="B190" s="25"/>
      <c r="C190" s="48"/>
      <c r="D190" s="16"/>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row>
    <row r="191" spans="1:38" s="9" customFormat="1" x14ac:dyDescent="0.25">
      <c r="A191" s="20"/>
      <c r="B191" s="25"/>
      <c r="C191" s="48"/>
      <c r="D191" s="16"/>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row>
    <row r="192" spans="1:38" s="9" customFormat="1" x14ac:dyDescent="0.25">
      <c r="A192" s="20"/>
      <c r="B192" s="25"/>
      <c r="C192" s="48"/>
      <c r="D192" s="16"/>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row>
    <row r="193" spans="1:38" s="9" customFormat="1" x14ac:dyDescent="0.25">
      <c r="A193" s="20"/>
      <c r="B193" s="25"/>
      <c r="C193" s="48"/>
      <c r="D193" s="16"/>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row>
    <row r="194" spans="1:38" s="9" customFormat="1" x14ac:dyDescent="0.25">
      <c r="A194" s="20"/>
      <c r="B194" s="25"/>
      <c r="C194" s="48"/>
      <c r="D194" s="16"/>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row>
    <row r="195" spans="1:38" s="9" customFormat="1" x14ac:dyDescent="0.25">
      <c r="A195" s="20"/>
      <c r="B195" s="25"/>
      <c r="C195" s="48"/>
      <c r="D195" s="16"/>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row>
    <row r="196" spans="1:38" s="9" customFormat="1" x14ac:dyDescent="0.25">
      <c r="A196" s="20"/>
      <c r="B196" s="25"/>
      <c r="C196" s="48"/>
      <c r="D196" s="16"/>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row>
    <row r="197" spans="1:38" s="9" customFormat="1" x14ac:dyDescent="0.25">
      <c r="A197" s="20"/>
      <c r="B197" s="25"/>
      <c r="C197" s="48"/>
      <c r="D197" s="16"/>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row>
    <row r="198" spans="1:38" s="9" customFormat="1" x14ac:dyDescent="0.25">
      <c r="A198" s="20"/>
      <c r="B198" s="25"/>
      <c r="C198" s="48"/>
      <c r="D198" s="16"/>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row>
    <row r="199" spans="1:38" s="9" customFormat="1" x14ac:dyDescent="0.25">
      <c r="A199" s="20"/>
      <c r="B199" s="25"/>
      <c r="C199" s="48"/>
      <c r="D199" s="16"/>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row>
    <row r="200" spans="1:38" s="9" customFormat="1" x14ac:dyDescent="0.25">
      <c r="A200" s="20"/>
      <c r="B200" s="25"/>
      <c r="C200" s="48"/>
      <c r="D200" s="16"/>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row>
    <row r="201" spans="1:38" s="9" customFormat="1" x14ac:dyDescent="0.25">
      <c r="A201" s="20"/>
      <c r="B201" s="25"/>
      <c r="C201" s="48"/>
      <c r="D201" s="16"/>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row>
    <row r="202" spans="1:38" s="9" customFormat="1" x14ac:dyDescent="0.25">
      <c r="A202" s="20"/>
      <c r="B202" s="25"/>
      <c r="C202" s="48"/>
      <c r="D202" s="16"/>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row>
    <row r="203" spans="1:38" s="9" customFormat="1" x14ac:dyDescent="0.25">
      <c r="A203" s="20"/>
      <c r="B203" s="25"/>
      <c r="C203" s="48"/>
      <c r="D203" s="16"/>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row>
    <row r="204" spans="1:38" s="9" customFormat="1" x14ac:dyDescent="0.25">
      <c r="A204" s="20"/>
      <c r="B204" s="25"/>
      <c r="C204" s="48"/>
      <c r="D204" s="16"/>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row>
    <row r="205" spans="1:38" s="9" customFormat="1" x14ac:dyDescent="0.25">
      <c r="A205" s="20"/>
      <c r="B205" s="25"/>
      <c r="C205" s="48"/>
      <c r="D205" s="16"/>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row>
    <row r="206" spans="1:38" s="9" customFormat="1" x14ac:dyDescent="0.25">
      <c r="A206" s="20"/>
      <c r="B206" s="25"/>
      <c r="C206" s="48"/>
      <c r="D206" s="16"/>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row>
    <row r="207" spans="1:38" s="9" customFormat="1" x14ac:dyDescent="0.25">
      <c r="A207" s="20"/>
      <c r="B207" s="25"/>
      <c r="C207" s="48"/>
      <c r="D207" s="16"/>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row>
    <row r="208" spans="1:38" s="9" customFormat="1" x14ac:dyDescent="0.25">
      <c r="A208" s="20"/>
      <c r="B208" s="25"/>
      <c r="C208" s="48"/>
      <c r="D208" s="16"/>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row>
    <row r="209" spans="1:38" s="9" customFormat="1" x14ac:dyDescent="0.25">
      <c r="A209" s="20"/>
      <c r="B209" s="25"/>
      <c r="C209" s="48"/>
      <c r="D209" s="16"/>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row>
    <row r="210" spans="1:38" s="9" customFormat="1" x14ac:dyDescent="0.25">
      <c r="A210" s="20"/>
      <c r="B210" s="25"/>
      <c r="C210" s="48"/>
      <c r="D210" s="16"/>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row>
    <row r="211" spans="1:38" s="9" customFormat="1" x14ac:dyDescent="0.25">
      <c r="A211" s="20"/>
      <c r="B211" s="25"/>
      <c r="C211" s="48"/>
      <c r="D211" s="16"/>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row>
    <row r="212" spans="1:38" s="9" customFormat="1" x14ac:dyDescent="0.25">
      <c r="A212" s="20"/>
      <c r="B212" s="25"/>
      <c r="C212" s="48"/>
      <c r="D212" s="16"/>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row>
    <row r="213" spans="1:38" s="9" customFormat="1" x14ac:dyDescent="0.25">
      <c r="A213" s="20"/>
      <c r="B213" s="25"/>
      <c r="C213" s="48"/>
      <c r="D213" s="16"/>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row>
    <row r="214" spans="1:38" s="9" customFormat="1" x14ac:dyDescent="0.25">
      <c r="A214" s="20"/>
      <c r="B214" s="25"/>
      <c r="C214" s="48"/>
      <c r="D214" s="16"/>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row>
    <row r="215" spans="1:38" s="9" customFormat="1" x14ac:dyDescent="0.25">
      <c r="A215" s="20"/>
      <c r="B215" s="25"/>
      <c r="C215" s="48"/>
      <c r="D215" s="16"/>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row>
    <row r="216" spans="1:38" s="9" customFormat="1" x14ac:dyDescent="0.25">
      <c r="A216" s="20"/>
      <c r="B216" s="25"/>
      <c r="C216" s="48"/>
      <c r="D216" s="16"/>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row>
    <row r="217" spans="1:38" s="9" customFormat="1" x14ac:dyDescent="0.25">
      <c r="A217" s="20"/>
      <c r="B217" s="25"/>
      <c r="C217" s="48"/>
      <c r="D217" s="16"/>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row>
    <row r="218" spans="1:38" s="9" customFormat="1" x14ac:dyDescent="0.25">
      <c r="A218" s="20"/>
      <c r="B218" s="25"/>
      <c r="C218" s="48"/>
      <c r="D218" s="16"/>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row>
    <row r="219" spans="1:38" s="9" customFormat="1" x14ac:dyDescent="0.25">
      <c r="A219" s="20"/>
      <c r="B219" s="25"/>
      <c r="C219" s="48"/>
      <c r="D219" s="16"/>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row>
    <row r="220" spans="1:38" s="9" customFormat="1" x14ac:dyDescent="0.25">
      <c r="A220" s="20"/>
      <c r="B220" s="25"/>
      <c r="C220" s="48"/>
      <c r="D220" s="16"/>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row>
    <row r="221" spans="1:38" s="9" customFormat="1" x14ac:dyDescent="0.25">
      <c r="A221" s="20"/>
      <c r="B221" s="25"/>
      <c r="C221" s="48"/>
      <c r="D221" s="16"/>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row>
    <row r="222" spans="1:38" s="9" customFormat="1" x14ac:dyDescent="0.25">
      <c r="A222" s="20"/>
      <c r="B222" s="25"/>
      <c r="C222" s="48"/>
      <c r="D222" s="16"/>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row>
    <row r="223" spans="1:38" s="9" customFormat="1" x14ac:dyDescent="0.25">
      <c r="A223" s="20"/>
      <c r="B223" s="25"/>
      <c r="C223" s="48"/>
      <c r="D223" s="16"/>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row>
    <row r="224" spans="1:38" s="9" customFormat="1" x14ac:dyDescent="0.25">
      <c r="A224" s="20"/>
      <c r="B224" s="25"/>
      <c r="C224" s="48"/>
      <c r="D224" s="16"/>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row>
    <row r="225" spans="1:38" s="9" customFormat="1" x14ac:dyDescent="0.25">
      <c r="A225" s="20"/>
      <c r="B225" s="25"/>
      <c r="C225" s="48"/>
      <c r="D225" s="16"/>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row>
    <row r="226" spans="1:38" s="9" customFormat="1" x14ac:dyDescent="0.25">
      <c r="A226" s="20"/>
      <c r="B226" s="25"/>
      <c r="C226" s="48"/>
      <c r="D226" s="16"/>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row>
    <row r="227" spans="1:38" s="9" customFormat="1" x14ac:dyDescent="0.25">
      <c r="A227" s="20"/>
      <c r="B227" s="25"/>
      <c r="C227" s="48"/>
      <c r="D227" s="16"/>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row>
    <row r="228" spans="1:38" s="9" customFormat="1" x14ac:dyDescent="0.25">
      <c r="A228" s="20"/>
      <c r="B228" s="25"/>
      <c r="C228" s="48"/>
      <c r="D228" s="16"/>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row>
    <row r="229" spans="1:38" s="9" customFormat="1" x14ac:dyDescent="0.25">
      <c r="A229" s="20"/>
      <c r="B229" s="25"/>
      <c r="C229" s="48"/>
      <c r="D229" s="16"/>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row>
    <row r="230" spans="1:38" s="9" customFormat="1" x14ac:dyDescent="0.25">
      <c r="A230" s="20"/>
      <c r="B230" s="25"/>
      <c r="C230" s="48"/>
      <c r="D230" s="16"/>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row>
    <row r="231" spans="1:38" s="9" customFormat="1" x14ac:dyDescent="0.25">
      <c r="A231" s="20"/>
      <c r="B231" s="25"/>
      <c r="C231" s="48"/>
      <c r="D231" s="16"/>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row>
    <row r="232" spans="1:38" s="9" customFormat="1" x14ac:dyDescent="0.25">
      <c r="A232" s="20"/>
      <c r="B232" s="25"/>
      <c r="C232" s="48"/>
      <c r="D232" s="16"/>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row>
    <row r="233" spans="1:38" s="9" customFormat="1" x14ac:dyDescent="0.25">
      <c r="A233" s="20"/>
      <c r="B233" s="25"/>
      <c r="C233" s="48"/>
      <c r="D233" s="16"/>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row>
    <row r="234" spans="1:38" s="9" customFormat="1" x14ac:dyDescent="0.25">
      <c r="A234" s="20"/>
      <c r="B234" s="25"/>
      <c r="C234" s="48"/>
      <c r="D234" s="16"/>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row>
    <row r="235" spans="1:38" s="9" customFormat="1" x14ac:dyDescent="0.25">
      <c r="A235" s="20"/>
      <c r="B235" s="25"/>
      <c r="C235" s="48"/>
      <c r="D235" s="16"/>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row>
    <row r="236" spans="1:38" s="9" customFormat="1" x14ac:dyDescent="0.25">
      <c r="A236" s="20"/>
      <c r="B236" s="25"/>
      <c r="C236" s="48"/>
      <c r="D236" s="16"/>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row>
    <row r="237" spans="1:38" s="9" customFormat="1" x14ac:dyDescent="0.25">
      <c r="A237" s="20"/>
      <c r="B237" s="25"/>
      <c r="C237" s="48"/>
      <c r="D237" s="16"/>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row>
    <row r="238" spans="1:38" s="9" customFormat="1" x14ac:dyDescent="0.25">
      <c r="A238" s="20"/>
      <c r="B238" s="25"/>
      <c r="C238" s="48"/>
      <c r="D238" s="16"/>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row>
    <row r="239" spans="1:38" s="9" customFormat="1" x14ac:dyDescent="0.25">
      <c r="A239" s="20"/>
      <c r="B239" s="25"/>
      <c r="C239" s="48"/>
      <c r="D239" s="16"/>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row>
    <row r="240" spans="1:38" s="9" customFormat="1" x14ac:dyDescent="0.25">
      <c r="A240" s="20"/>
      <c r="B240" s="25"/>
      <c r="C240" s="48"/>
      <c r="D240" s="16"/>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row>
    <row r="241" spans="1:38" s="9" customFormat="1" x14ac:dyDescent="0.25">
      <c r="A241" s="20"/>
      <c r="B241" s="25"/>
      <c r="C241" s="48"/>
      <c r="D241" s="16"/>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row>
    <row r="242" spans="1:38" s="9" customFormat="1" x14ac:dyDescent="0.25">
      <c r="A242" s="20"/>
      <c r="B242" s="25"/>
      <c r="C242" s="48"/>
      <c r="D242" s="16"/>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row>
    <row r="243" spans="1:38" s="9" customFormat="1" x14ac:dyDescent="0.25">
      <c r="A243" s="20"/>
      <c r="B243" s="25"/>
      <c r="C243" s="48"/>
      <c r="D243" s="16"/>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row>
    <row r="244" spans="1:38" s="9" customFormat="1" x14ac:dyDescent="0.25">
      <c r="A244" s="20"/>
      <c r="B244" s="25"/>
      <c r="C244" s="48"/>
      <c r="D244" s="16"/>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row>
    <row r="245" spans="1:38" s="9" customFormat="1" x14ac:dyDescent="0.25">
      <c r="A245" s="20"/>
      <c r="B245" s="25"/>
      <c r="C245" s="48"/>
      <c r="D245" s="16"/>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row>
    <row r="246" spans="1:38" s="9" customFormat="1" x14ac:dyDescent="0.25">
      <c r="A246" s="20"/>
      <c r="B246" s="25"/>
      <c r="C246" s="48"/>
      <c r="D246" s="16"/>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row>
    <row r="247" spans="1:38" s="9" customFormat="1" x14ac:dyDescent="0.25">
      <c r="A247" s="20"/>
      <c r="B247" s="25"/>
      <c r="C247" s="48"/>
      <c r="D247" s="16"/>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row>
    <row r="248" spans="1:38" s="9" customFormat="1" x14ac:dyDescent="0.25">
      <c r="A248" s="20"/>
      <c r="B248" s="25"/>
      <c r="C248" s="48"/>
      <c r="D248" s="16"/>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row>
    <row r="249" spans="1:38" s="9" customFormat="1" x14ac:dyDescent="0.25">
      <c r="A249" s="20"/>
      <c r="B249" s="25"/>
      <c r="C249" s="48"/>
      <c r="D249" s="16"/>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row>
    <row r="250" spans="1:38" s="9" customFormat="1" x14ac:dyDescent="0.25">
      <c r="A250" s="20"/>
      <c r="B250" s="25"/>
      <c r="C250" s="48"/>
      <c r="D250" s="16"/>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row>
    <row r="251" spans="1:38" s="9" customFormat="1" x14ac:dyDescent="0.25">
      <c r="A251" s="20"/>
      <c r="B251" s="25"/>
      <c r="C251" s="48"/>
      <c r="D251" s="16"/>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row>
    <row r="252" spans="1:38" s="9" customFormat="1" x14ac:dyDescent="0.25">
      <c r="A252" s="20"/>
      <c r="B252" s="25"/>
      <c r="C252" s="48"/>
      <c r="D252" s="16"/>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row>
    <row r="253" spans="1:38" s="9" customFormat="1" x14ac:dyDescent="0.25">
      <c r="A253" s="20"/>
      <c r="B253" s="25"/>
      <c r="C253" s="48"/>
      <c r="D253" s="16"/>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row>
    <row r="254" spans="1:38" s="9" customFormat="1" x14ac:dyDescent="0.25">
      <c r="A254" s="20"/>
      <c r="B254" s="25"/>
      <c r="C254" s="48"/>
      <c r="D254" s="16"/>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row>
    <row r="255" spans="1:38" s="9" customFormat="1" x14ac:dyDescent="0.25">
      <c r="A255" s="20"/>
      <c r="B255" s="25"/>
      <c r="C255" s="48"/>
      <c r="D255" s="16"/>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row>
    <row r="256" spans="1:38" s="9" customFormat="1" x14ac:dyDescent="0.25">
      <c r="A256" s="20"/>
      <c r="B256" s="25"/>
      <c r="C256" s="48"/>
      <c r="D256" s="16"/>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row>
    <row r="257" spans="1:38" s="9" customFormat="1" x14ac:dyDescent="0.25">
      <c r="A257" s="20"/>
      <c r="B257" s="25"/>
      <c r="C257" s="48"/>
      <c r="D257" s="16"/>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row>
    <row r="258" spans="1:38" s="9" customFormat="1" x14ac:dyDescent="0.25">
      <c r="A258" s="20"/>
      <c r="B258" s="25"/>
      <c r="C258" s="48"/>
      <c r="D258" s="16"/>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row>
    <row r="259" spans="1:38" s="9" customFormat="1" x14ac:dyDescent="0.25">
      <c r="A259" s="20"/>
      <c r="B259" s="25"/>
      <c r="C259" s="48"/>
      <c r="D259" s="16"/>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row>
    <row r="260" spans="1:38" s="9" customFormat="1" x14ac:dyDescent="0.25">
      <c r="A260" s="20"/>
      <c r="B260" s="25"/>
      <c r="C260" s="48"/>
      <c r="D260" s="16"/>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row>
    <row r="261" spans="1:38" s="9" customFormat="1" x14ac:dyDescent="0.25">
      <c r="A261" s="20"/>
      <c r="B261" s="25"/>
      <c r="C261" s="48"/>
      <c r="D261" s="16"/>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row>
    <row r="262" spans="1:38" s="9" customFormat="1" x14ac:dyDescent="0.25">
      <c r="A262" s="20"/>
      <c r="B262" s="25"/>
      <c r="C262" s="48"/>
      <c r="D262" s="16"/>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row>
    <row r="263" spans="1:38" s="9" customFormat="1" x14ac:dyDescent="0.25">
      <c r="A263" s="20"/>
      <c r="B263" s="25"/>
      <c r="C263" s="48"/>
      <c r="D263" s="16"/>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row>
    <row r="264" spans="1:38" s="9" customFormat="1" x14ac:dyDescent="0.25">
      <c r="A264" s="20"/>
      <c r="B264" s="25"/>
      <c r="C264" s="48"/>
      <c r="D264" s="16"/>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row>
    <row r="265" spans="1:38" s="9" customFormat="1" x14ac:dyDescent="0.25">
      <c r="A265" s="20"/>
      <c r="B265" s="25"/>
      <c r="C265" s="48"/>
      <c r="D265" s="16"/>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row>
    <row r="266" spans="1:38" s="9" customFormat="1" x14ac:dyDescent="0.25">
      <c r="A266" s="20"/>
      <c r="B266" s="25"/>
      <c r="C266" s="48"/>
      <c r="D266" s="16"/>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row>
    <row r="267" spans="1:38" s="9" customFormat="1" x14ac:dyDescent="0.25">
      <c r="A267" s="20"/>
      <c r="B267" s="25"/>
      <c r="C267" s="48"/>
      <c r="D267" s="16"/>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row>
    <row r="268" spans="1:38" s="9" customFormat="1" x14ac:dyDescent="0.25">
      <c r="A268" s="20"/>
      <c r="B268" s="25"/>
      <c r="C268" s="48"/>
      <c r="D268" s="16"/>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row>
    <row r="269" spans="1:38" s="9" customFormat="1" x14ac:dyDescent="0.25">
      <c r="A269" s="20"/>
      <c r="B269" s="25"/>
      <c r="C269" s="48"/>
      <c r="D269" s="16"/>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row>
    <row r="270" spans="1:38" s="9" customFormat="1" x14ac:dyDescent="0.25">
      <c r="A270" s="20"/>
      <c r="B270" s="25"/>
      <c r="C270" s="48"/>
      <c r="D270" s="16"/>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row>
    <row r="271" spans="1:38" s="9" customFormat="1" x14ac:dyDescent="0.25">
      <c r="A271" s="20"/>
      <c r="B271" s="25"/>
      <c r="C271" s="48"/>
      <c r="D271" s="16"/>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row>
    <row r="272" spans="1:38" s="9" customFormat="1" x14ac:dyDescent="0.25">
      <c r="A272" s="20"/>
      <c r="B272" s="25"/>
      <c r="C272" s="48"/>
      <c r="D272" s="16"/>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row>
    <row r="273" spans="1:38" s="9" customFormat="1" x14ac:dyDescent="0.25">
      <c r="A273" s="20"/>
      <c r="B273" s="25"/>
      <c r="C273" s="48"/>
      <c r="D273" s="16"/>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row>
    <row r="274" spans="1:38" s="9" customFormat="1" x14ac:dyDescent="0.25">
      <c r="A274" s="20"/>
      <c r="B274" s="25"/>
      <c r="C274" s="48"/>
      <c r="D274" s="16"/>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row>
    <row r="275" spans="1:38" s="9" customFormat="1" x14ac:dyDescent="0.25">
      <c r="A275" s="20"/>
      <c r="B275" s="25"/>
      <c r="C275" s="48"/>
      <c r="D275" s="16"/>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row>
    <row r="276" spans="1:38" s="9" customFormat="1" x14ac:dyDescent="0.25">
      <c r="A276" s="20"/>
      <c r="B276" s="25"/>
      <c r="C276" s="48"/>
      <c r="D276" s="16"/>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row>
    <row r="277" spans="1:38" s="9" customFormat="1" x14ac:dyDescent="0.25">
      <c r="A277" s="20"/>
      <c r="B277" s="25"/>
      <c r="C277" s="48"/>
      <c r="D277" s="16"/>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row>
    <row r="278" spans="1:38" s="9" customFormat="1" x14ac:dyDescent="0.25">
      <c r="A278" s="20"/>
      <c r="B278" s="25"/>
      <c r="C278" s="48"/>
      <c r="D278" s="16"/>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row>
    <row r="279" spans="1:38" s="9" customFormat="1" x14ac:dyDescent="0.25">
      <c r="A279" s="20"/>
      <c r="B279" s="25"/>
      <c r="C279" s="48"/>
      <c r="D279" s="16"/>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row>
    <row r="280" spans="1:38" s="9" customFormat="1" x14ac:dyDescent="0.25">
      <c r="A280" s="20"/>
      <c r="B280" s="25"/>
      <c r="C280" s="48"/>
      <c r="D280" s="16"/>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row>
    <row r="281" spans="1:38" s="9" customFormat="1" x14ac:dyDescent="0.25">
      <c r="A281" s="20"/>
      <c r="B281" s="25"/>
      <c r="C281" s="48"/>
      <c r="D281" s="16"/>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row>
    <row r="282" spans="1:38" s="9" customFormat="1" x14ac:dyDescent="0.25">
      <c r="A282" s="20"/>
      <c r="B282" s="25"/>
      <c r="C282" s="48"/>
      <c r="D282" s="16"/>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row>
    <row r="283" spans="1:38" s="9" customFormat="1" x14ac:dyDescent="0.25">
      <c r="A283" s="20"/>
      <c r="B283" s="25"/>
      <c r="C283" s="48"/>
      <c r="D283" s="16"/>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row>
    <row r="284" spans="1:38" s="9" customFormat="1" x14ac:dyDescent="0.25">
      <c r="A284" s="20"/>
      <c r="B284" s="25"/>
      <c r="C284" s="48"/>
      <c r="D284" s="16"/>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row>
    <row r="285" spans="1:38" s="9" customFormat="1" x14ac:dyDescent="0.25">
      <c r="A285" s="20"/>
      <c r="B285" s="25"/>
      <c r="C285" s="48"/>
      <c r="D285" s="16"/>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row>
    <row r="286" spans="1:38" s="9" customFormat="1" x14ac:dyDescent="0.25">
      <c r="A286" s="20"/>
      <c r="B286" s="25"/>
      <c r="C286" s="48"/>
      <c r="D286" s="16"/>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row>
    <row r="287" spans="1:38" s="9" customFormat="1" x14ac:dyDescent="0.25">
      <c r="A287" s="20"/>
      <c r="B287" s="25"/>
      <c r="C287" s="48"/>
      <c r="D287" s="16"/>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row>
    <row r="288" spans="1:38" s="9" customFormat="1" x14ac:dyDescent="0.25">
      <c r="A288" s="20"/>
      <c r="B288" s="25"/>
      <c r="C288" s="48"/>
      <c r="D288" s="16"/>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row>
    <row r="289" spans="1:38" s="9" customFormat="1" x14ac:dyDescent="0.25">
      <c r="A289" s="20"/>
      <c r="B289" s="25"/>
      <c r="C289" s="48"/>
      <c r="D289" s="16"/>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row>
    <row r="290" spans="1:38" s="9" customFormat="1" x14ac:dyDescent="0.25">
      <c r="A290" s="20"/>
      <c r="B290" s="25"/>
      <c r="C290" s="48"/>
      <c r="D290" s="16"/>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row>
    <row r="291" spans="1:38" s="9" customFormat="1" x14ac:dyDescent="0.25">
      <c r="A291" s="20"/>
      <c r="B291" s="25"/>
      <c r="C291" s="48"/>
      <c r="D291" s="16"/>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row>
    <row r="292" spans="1:38" s="9" customFormat="1" x14ac:dyDescent="0.25">
      <c r="A292" s="20"/>
      <c r="B292" s="25"/>
      <c r="C292" s="48"/>
      <c r="D292" s="16"/>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row>
    <row r="293" spans="1:38" s="9" customFormat="1" x14ac:dyDescent="0.25">
      <c r="A293" s="20"/>
      <c r="B293" s="25"/>
      <c r="C293" s="48"/>
      <c r="D293" s="16"/>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row>
    <row r="294" spans="1:38" s="9" customFormat="1" x14ac:dyDescent="0.25">
      <c r="A294" s="20"/>
      <c r="B294" s="25"/>
      <c r="C294" s="48"/>
      <c r="D294" s="16"/>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row>
    <row r="295" spans="1:38" s="9" customFormat="1" x14ac:dyDescent="0.25">
      <c r="A295" s="20"/>
      <c r="B295" s="25"/>
      <c r="C295" s="48"/>
      <c r="D295" s="16"/>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row>
    <row r="296" spans="1:38" s="9" customFormat="1" x14ac:dyDescent="0.25">
      <c r="A296" s="20"/>
      <c r="B296" s="25"/>
      <c r="C296" s="48"/>
      <c r="D296" s="16"/>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row>
    <row r="297" spans="1:38" s="9" customFormat="1" x14ac:dyDescent="0.25">
      <c r="A297" s="20"/>
      <c r="B297" s="25"/>
      <c r="C297" s="48"/>
      <c r="D297" s="16"/>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row>
    <row r="298" spans="1:38" s="9" customFormat="1" x14ac:dyDescent="0.25">
      <c r="A298" s="20"/>
      <c r="B298" s="25"/>
      <c r="C298" s="48"/>
      <c r="D298" s="16"/>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row>
    <row r="299" spans="1:38" s="9" customFormat="1" x14ac:dyDescent="0.25">
      <c r="A299" s="20"/>
      <c r="B299" s="25"/>
      <c r="C299" s="48"/>
      <c r="D299" s="16"/>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row>
    <row r="300" spans="1:38" s="9" customFormat="1" x14ac:dyDescent="0.25">
      <c r="A300" s="20"/>
      <c r="B300" s="25"/>
      <c r="C300" s="48"/>
      <c r="D300" s="16"/>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row>
    <row r="301" spans="1:38" s="9" customFormat="1" x14ac:dyDescent="0.25">
      <c r="A301" s="20"/>
      <c r="B301" s="25"/>
      <c r="C301" s="48"/>
      <c r="D301" s="16"/>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row>
    <row r="302" spans="1:38" s="9" customFormat="1" x14ac:dyDescent="0.25">
      <c r="A302" s="20"/>
      <c r="B302" s="25"/>
      <c r="C302" s="48"/>
      <c r="D302" s="16"/>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row>
    <row r="303" spans="1:38" s="9" customFormat="1" x14ac:dyDescent="0.25">
      <c r="A303" s="20"/>
      <c r="B303" s="25"/>
      <c r="C303" s="48"/>
      <c r="D303" s="16"/>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row>
    <row r="304" spans="1:38" s="9" customFormat="1" x14ac:dyDescent="0.25">
      <c r="A304" s="20"/>
      <c r="B304" s="25"/>
      <c r="C304" s="48"/>
      <c r="D304" s="16"/>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row>
    <row r="305" spans="1:38" s="9" customFormat="1" x14ac:dyDescent="0.25">
      <c r="A305" s="20"/>
      <c r="B305" s="25"/>
      <c r="C305" s="48"/>
      <c r="D305" s="16"/>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row>
    <row r="306" spans="1:38" s="9" customFormat="1" x14ac:dyDescent="0.25">
      <c r="A306" s="20"/>
      <c r="B306" s="25"/>
      <c r="C306" s="48"/>
      <c r="D306" s="16"/>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row>
    <row r="307" spans="1:38" s="9" customFormat="1" x14ac:dyDescent="0.25">
      <c r="A307" s="20"/>
      <c r="B307" s="25"/>
      <c r="C307" s="48"/>
      <c r="D307" s="16"/>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row>
    <row r="308" spans="1:38" s="9" customFormat="1" x14ac:dyDescent="0.25">
      <c r="A308" s="20"/>
      <c r="B308" s="25"/>
      <c r="C308" s="48"/>
      <c r="D308" s="16"/>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row>
    <row r="309" spans="1:38" s="9" customFormat="1" x14ac:dyDescent="0.25">
      <c r="A309" s="20"/>
      <c r="B309" s="25"/>
      <c r="C309" s="48"/>
      <c r="D309" s="16"/>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row>
    <row r="310" spans="1:38" s="9" customFormat="1" x14ac:dyDescent="0.25">
      <c r="A310" s="20"/>
      <c r="B310" s="25"/>
      <c r="C310" s="48"/>
      <c r="D310" s="16"/>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row>
    <row r="311" spans="1:38" s="9" customFormat="1" x14ac:dyDescent="0.25">
      <c r="A311" s="20"/>
      <c r="B311" s="25"/>
      <c r="C311" s="48"/>
      <c r="D311" s="16"/>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row>
    <row r="312" spans="1:38" s="9" customFormat="1" x14ac:dyDescent="0.25">
      <c r="A312" s="20"/>
      <c r="B312" s="25"/>
      <c r="C312" s="48"/>
      <c r="D312" s="16"/>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row>
    <row r="313" spans="1:38" s="9" customFormat="1" x14ac:dyDescent="0.25">
      <c r="A313" s="20"/>
      <c r="B313" s="25"/>
      <c r="C313" s="48"/>
      <c r="D313" s="16"/>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row>
    <row r="314" spans="1:38" s="9" customFormat="1" x14ac:dyDescent="0.25">
      <c r="A314" s="20"/>
      <c r="B314" s="25"/>
      <c r="C314" s="48"/>
      <c r="D314" s="16"/>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row>
    <row r="315" spans="1:38" s="9" customFormat="1" x14ac:dyDescent="0.25">
      <c r="A315" s="20"/>
      <c r="B315" s="25"/>
      <c r="C315" s="48"/>
      <c r="D315" s="16"/>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row>
    <row r="316" spans="1:38" s="9" customFormat="1" x14ac:dyDescent="0.25">
      <c r="A316" s="20"/>
      <c r="B316" s="25"/>
      <c r="C316" s="48"/>
      <c r="D316" s="16"/>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row>
    <row r="317" spans="1:38" s="9" customFormat="1" x14ac:dyDescent="0.25">
      <c r="A317" s="20"/>
      <c r="B317" s="25"/>
      <c r="C317" s="48"/>
      <c r="D317" s="16"/>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row>
    <row r="318" spans="1:38" s="9" customFormat="1" x14ac:dyDescent="0.25">
      <c r="A318" s="20"/>
      <c r="B318" s="25"/>
      <c r="C318" s="48"/>
      <c r="D318" s="16"/>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row>
    <row r="319" spans="1:38" s="9" customFormat="1" x14ac:dyDescent="0.25">
      <c r="A319" s="20"/>
      <c r="B319" s="25"/>
      <c r="C319" s="48"/>
      <c r="D319" s="16"/>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row>
    <row r="320" spans="1:38" s="9" customFormat="1" x14ac:dyDescent="0.25">
      <c r="A320" s="20"/>
      <c r="B320" s="25"/>
      <c r="C320" s="48"/>
      <c r="D320" s="16"/>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row>
    <row r="321" spans="1:38" s="9" customFormat="1" x14ac:dyDescent="0.25">
      <c r="A321" s="20"/>
      <c r="B321" s="25"/>
      <c r="C321" s="48"/>
      <c r="D321" s="16"/>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row>
    <row r="322" spans="1:38" s="9" customFormat="1" x14ac:dyDescent="0.25">
      <c r="A322" s="20"/>
      <c r="B322" s="25"/>
      <c r="C322" s="48"/>
      <c r="D322" s="16"/>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row>
    <row r="323" spans="1:38" s="9" customFormat="1" x14ac:dyDescent="0.25">
      <c r="A323" s="20"/>
      <c r="B323" s="25"/>
      <c r="C323" s="48"/>
      <c r="D323" s="16"/>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row>
    <row r="324" spans="1:38" s="9" customFormat="1" x14ac:dyDescent="0.25">
      <c r="A324" s="20"/>
      <c r="B324" s="25"/>
      <c r="C324" s="48"/>
      <c r="D324" s="16"/>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row>
    <row r="325" spans="1:38" s="9" customFormat="1" x14ac:dyDescent="0.25">
      <c r="A325" s="20"/>
      <c r="B325" s="25"/>
      <c r="C325" s="48"/>
      <c r="D325" s="16"/>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row>
    <row r="326" spans="1:38" s="9" customFormat="1" x14ac:dyDescent="0.25">
      <c r="A326" s="20"/>
      <c r="B326" s="25"/>
      <c r="C326" s="48"/>
      <c r="D326" s="16"/>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row>
    <row r="327" spans="1:38" s="9" customFormat="1" x14ac:dyDescent="0.25">
      <c r="A327" s="20"/>
      <c r="B327" s="25"/>
      <c r="C327" s="48"/>
      <c r="D327" s="16"/>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row>
    <row r="328" spans="1:38" s="9" customFormat="1" x14ac:dyDescent="0.25">
      <c r="A328" s="20"/>
      <c r="B328" s="25"/>
      <c r="C328" s="48"/>
      <c r="D328" s="16"/>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row>
    <row r="329" spans="1:38" s="9" customFormat="1" x14ac:dyDescent="0.25">
      <c r="A329" s="20"/>
      <c r="B329" s="25"/>
      <c r="C329" s="48"/>
      <c r="D329" s="16"/>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row>
    <row r="330" spans="1:38" s="9" customFormat="1" x14ac:dyDescent="0.25">
      <c r="A330" s="20"/>
      <c r="B330" s="25"/>
      <c r="C330" s="48"/>
      <c r="D330" s="16"/>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row>
    <row r="331" spans="1:38" s="9" customFormat="1" x14ac:dyDescent="0.25">
      <c r="A331" s="20"/>
      <c r="B331" s="25"/>
      <c r="C331" s="48"/>
      <c r="D331" s="16"/>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row>
    <row r="332" spans="1:38" s="9" customFormat="1" x14ac:dyDescent="0.25">
      <c r="A332" s="20"/>
      <c r="B332" s="25"/>
      <c r="C332" s="48"/>
      <c r="D332" s="16"/>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row>
    <row r="333" spans="1:38" s="9" customFormat="1" x14ac:dyDescent="0.25">
      <c r="A333" s="20"/>
      <c r="B333" s="25"/>
      <c r="C333" s="48"/>
      <c r="D333" s="16"/>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row>
    <row r="334" spans="1:38" s="9" customFormat="1" x14ac:dyDescent="0.25">
      <c r="A334" s="20"/>
      <c r="B334" s="25"/>
      <c r="C334" s="48"/>
      <c r="D334" s="16"/>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row>
    <row r="335" spans="1:38" s="9" customFormat="1" x14ac:dyDescent="0.25">
      <c r="A335" s="20"/>
      <c r="B335" s="25"/>
      <c r="C335" s="48"/>
      <c r="D335" s="16"/>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row>
    <row r="336" spans="1:38" s="2" customFormat="1" x14ac:dyDescent="0.25">
      <c r="A336" s="19"/>
      <c r="B336" s="23"/>
      <c r="C336" s="49"/>
      <c r="D336" s="24"/>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row>
  </sheetData>
  <sheetProtection algorithmName="SHA-512" hashValue="F7HkCOstyPEp4IOr7rvbB3O+w3ihjn+6peiEgYi4w/ooN09Rfl3CI6c03FvtY7TzXtc7SKoYPmXcBrqhjSc9Hg==" saltValue="rU0fMhIwDY2r9iDCmNyp7A==" spinCount="100000" sheet="1" objects="1" scenarios="1"/>
  <customSheetViews>
    <customSheetView guid="{D36AF388-594D-4285-ACD1-63F5900AFE2F}" scale="120" showGridLines="0" showRowCol="0">
      <pane ySplit="3" topLeftCell="A4" activePane="bottomLeft" state="frozen"/>
      <selection pane="bottomLeft" activeCell="K57" sqref="K57"/>
      <pageMargins left="0" right="0" top="0" bottom="0" header="0" footer="0"/>
      <pageSetup paperSize="9" orientation="portrait" verticalDpi="0" r:id="rId1"/>
    </customSheetView>
    <customSheetView guid="{B8FFE36C-1AA6-4011-9884-EC5EF4789FDD}" scale="120" showGridLines="0" showRowCol="0">
      <pane ySplit="3" topLeftCell="A4" activePane="bottomLeft" state="frozen"/>
      <selection pane="bottomLeft" activeCell="K57" sqref="K57"/>
      <pageMargins left="0" right="0" top="0" bottom="0" header="0" footer="0"/>
      <pageSetup paperSize="9" orientation="portrait" verticalDpi="0" r:id="rId2"/>
    </customSheetView>
    <customSheetView guid="{C78ED54E-E70D-4C91-8A5A-D693F7773E5D}" scale="120" showGridLines="0" showRowCol="0">
      <pane ySplit="3" topLeftCell="A4" activePane="bottomLeft" state="frozen"/>
      <selection pane="bottomLeft" activeCell="K57" sqref="K57"/>
      <pageMargins left="0" right="0" top="0" bottom="0" header="0" footer="0"/>
      <pageSetup paperSize="9" orientation="portrait" verticalDpi="0" r:id="rId3"/>
    </customSheetView>
    <customSheetView guid="{6C4B75E6-532F-46F8-A0AF-40E86E00B304}" scale="110" showGridLines="0" showRowCol="0">
      <pane ySplit="3" topLeftCell="A4" activePane="bottomLeft" state="frozen"/>
      <selection pane="bottomLeft" activeCell="K57" sqref="K57"/>
      <pageMargins left="0" right="0" top="0" bottom="0" header="0" footer="0"/>
      <pageSetup paperSize="9" orientation="portrait" verticalDpi="0" r:id="rId4"/>
    </customSheetView>
    <customSheetView guid="{F5EC359D-815B-4CB2-B657-97E68A9E2A78}" scale="110" showGridLines="0" showRowCol="0">
      <pane ySplit="3" topLeftCell="A4" activePane="bottomLeft" state="frozen"/>
      <selection pane="bottomLeft" activeCell="K57" sqref="K57"/>
    </customSheetView>
  </customSheetViews>
  <mergeCells count="8">
    <mergeCell ref="B61:D63"/>
    <mergeCell ref="B51:D51"/>
    <mergeCell ref="B6:D6"/>
    <mergeCell ref="B44:D44"/>
    <mergeCell ref="A50:XFD50"/>
    <mergeCell ref="B25:D25"/>
    <mergeCell ref="B35:D35"/>
    <mergeCell ref="B16:D16"/>
  </mergeCells>
  <pageMargins left="0.70866141732283472" right="0.70866141732283472" top="0.74803149606299213" bottom="0.74803149606299213" header="0.31496062992125984" footer="0.31496062992125984"/>
  <pageSetup paperSize="9" orientation="portrait" r:id="rId5"/>
  <headerFooter scaleWithDoc="0" alignWithMargins="0"/>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T1660"/>
  <sheetViews>
    <sheetView showGridLines="0" tabSelected="1" zoomScale="70" zoomScaleNormal="69" workbookViewId="0">
      <selection activeCell="H9" sqref="H9"/>
    </sheetView>
  </sheetViews>
  <sheetFormatPr defaultColWidth="9.140625" defaultRowHeight="19.5" x14ac:dyDescent="0.25"/>
  <cols>
    <col min="1" max="1" width="27" style="11" customWidth="1"/>
    <col min="2" max="2" width="17.42578125" style="15" customWidth="1"/>
    <col min="3" max="3" width="88" style="79" customWidth="1"/>
    <col min="4" max="4" width="23.7109375" style="175" customWidth="1"/>
    <col min="5" max="5" width="19.28515625" style="77" customWidth="1"/>
    <col min="6" max="6" width="17.28515625" style="135" bestFit="1" customWidth="1"/>
    <col min="7" max="7" width="18" style="101" customWidth="1"/>
    <col min="8" max="8" width="19.85546875" style="404" customWidth="1"/>
    <col min="9" max="10" width="9.140625" style="11"/>
    <col min="11" max="11" width="71.7109375" style="11" bestFit="1" customWidth="1"/>
    <col min="12" max="12" width="8.5703125" style="11" bestFit="1" customWidth="1"/>
    <col min="13" max="13" width="56.42578125" style="11" bestFit="1" customWidth="1"/>
    <col min="14" max="14" width="5.28515625" style="11" bestFit="1" customWidth="1"/>
    <col min="15" max="15" width="56.42578125" style="11" bestFit="1" customWidth="1"/>
    <col min="16" max="16" width="9.140625" style="11"/>
    <col min="17" max="17" width="79.28515625" style="11" bestFit="1" customWidth="1"/>
    <col min="18" max="18" width="9.140625" style="11"/>
    <col min="19" max="19" width="93.28515625" style="11" bestFit="1" customWidth="1"/>
    <col min="20" max="16384" width="9.140625" style="11"/>
  </cols>
  <sheetData>
    <row r="1" spans="2:19" ht="14.25" customHeight="1" x14ac:dyDescent="0.25">
      <c r="B1" s="277"/>
      <c r="C1" s="78"/>
      <c r="D1" s="161"/>
      <c r="E1" s="76"/>
    </row>
    <row r="2" spans="2:19" s="71" customFormat="1" ht="66.75" customHeight="1" x14ac:dyDescent="0.25">
      <c r="B2" s="277"/>
      <c r="C2" s="78"/>
      <c r="D2" s="163"/>
      <c r="E2" s="74"/>
      <c r="F2" s="184"/>
      <c r="G2" s="217"/>
      <c r="H2" s="405"/>
      <c r="I2" s="20"/>
      <c r="J2" s="20"/>
      <c r="K2" s="20"/>
      <c r="L2" s="20"/>
      <c r="M2" s="20"/>
      <c r="N2" s="20"/>
      <c r="O2" s="20"/>
      <c r="P2" s="20"/>
      <c r="Q2" s="20"/>
      <c r="R2" s="20"/>
      <c r="S2" s="72"/>
    </row>
    <row r="3" spans="2:19" s="73" customFormat="1" ht="59.25" customHeight="1" x14ac:dyDescent="0.25">
      <c r="B3" s="221" t="s">
        <v>52</v>
      </c>
      <c r="C3" s="221" t="s">
        <v>53</v>
      </c>
      <c r="D3" s="222" t="s">
        <v>54</v>
      </c>
      <c r="E3" s="222" t="s">
        <v>55</v>
      </c>
      <c r="F3" s="221" t="s">
        <v>56</v>
      </c>
      <c r="G3" s="223" t="s">
        <v>57</v>
      </c>
      <c r="H3" s="406" t="s">
        <v>58</v>
      </c>
    </row>
    <row r="4" spans="2:19" s="66" customFormat="1" ht="61.5" customHeight="1" x14ac:dyDescent="0.25">
      <c r="B4" s="810" t="s">
        <v>3</v>
      </c>
      <c r="C4" s="811"/>
      <c r="D4" s="811"/>
      <c r="E4" s="811"/>
      <c r="F4" s="812"/>
      <c r="G4" s="218"/>
      <c r="H4" s="407"/>
    </row>
    <row r="5" spans="2:19" ht="50.1" customHeight="1" x14ac:dyDescent="0.25">
      <c r="B5" s="755" t="s">
        <v>59</v>
      </c>
      <c r="C5" s="756"/>
      <c r="D5" s="756"/>
      <c r="E5" s="756"/>
      <c r="F5" s="757"/>
      <c r="G5" s="142"/>
    </row>
    <row r="6" spans="2:19" ht="66" x14ac:dyDescent="0.25">
      <c r="B6" s="451" t="s">
        <v>60</v>
      </c>
      <c r="C6" s="316" t="s">
        <v>61</v>
      </c>
      <c r="D6" s="83" t="s">
        <v>62</v>
      </c>
      <c r="E6" s="168">
        <v>40</v>
      </c>
      <c r="F6" s="215"/>
    </row>
    <row r="7" spans="2:19" ht="39" customHeight="1" x14ac:dyDescent="0.25">
      <c r="B7" s="838" t="s">
        <v>63</v>
      </c>
      <c r="C7" s="522" t="s">
        <v>64</v>
      </c>
      <c r="D7" s="789"/>
      <c r="E7" s="800">
        <v>60</v>
      </c>
      <c r="F7" s="803"/>
      <c r="G7" s="195"/>
    </row>
    <row r="8" spans="2:19" ht="16.5" x14ac:dyDescent="0.2">
      <c r="B8" s="839"/>
      <c r="C8" s="523" t="s">
        <v>65</v>
      </c>
      <c r="D8" s="790"/>
      <c r="E8" s="801"/>
      <c r="F8" s="804"/>
      <c r="G8" s="462">
        <v>7</v>
      </c>
      <c r="H8" s="408"/>
    </row>
    <row r="9" spans="2:19" ht="42.75" customHeight="1" x14ac:dyDescent="0.2">
      <c r="B9" s="839"/>
      <c r="C9" s="523" t="s">
        <v>66</v>
      </c>
      <c r="D9" s="790"/>
      <c r="E9" s="801"/>
      <c r="F9" s="804"/>
      <c r="G9" s="462">
        <v>7</v>
      </c>
      <c r="H9" s="454"/>
    </row>
    <row r="10" spans="2:19" ht="42.75" customHeight="1" x14ac:dyDescent="0.2">
      <c r="B10" s="839"/>
      <c r="C10" s="523" t="s">
        <v>67</v>
      </c>
      <c r="D10" s="790"/>
      <c r="E10" s="801"/>
      <c r="F10" s="804"/>
      <c r="G10" s="462">
        <v>7</v>
      </c>
      <c r="H10" s="454"/>
    </row>
    <row r="11" spans="2:19" ht="42.75" customHeight="1" x14ac:dyDescent="0.2">
      <c r="B11" s="839"/>
      <c r="C11" s="523" t="s">
        <v>68</v>
      </c>
      <c r="D11" s="790"/>
      <c r="E11" s="801"/>
      <c r="F11" s="804"/>
      <c r="G11" s="462">
        <v>7</v>
      </c>
      <c r="H11" s="454"/>
    </row>
    <row r="12" spans="2:19" ht="33" x14ac:dyDescent="0.2">
      <c r="B12" s="839"/>
      <c r="C12" s="523" t="s">
        <v>69</v>
      </c>
      <c r="D12" s="790"/>
      <c r="E12" s="801"/>
      <c r="F12" s="804"/>
      <c r="G12" s="462">
        <v>9</v>
      </c>
      <c r="H12" s="409"/>
    </row>
    <row r="13" spans="2:19" ht="33" x14ac:dyDescent="0.2">
      <c r="B13" s="839"/>
      <c r="C13" s="523" t="s">
        <v>70</v>
      </c>
      <c r="D13" s="790"/>
      <c r="E13" s="801"/>
      <c r="F13" s="804"/>
      <c r="G13" s="806">
        <v>7</v>
      </c>
      <c r="H13" s="795"/>
    </row>
    <row r="14" spans="2:19" ht="19.5" customHeight="1" x14ac:dyDescent="0.2">
      <c r="B14" s="839"/>
      <c r="C14" s="524" t="s">
        <v>71</v>
      </c>
      <c r="D14" s="790"/>
      <c r="E14" s="801"/>
      <c r="F14" s="804"/>
      <c r="G14" s="807"/>
      <c r="H14" s="796"/>
    </row>
    <row r="15" spans="2:19" ht="19.5" customHeight="1" x14ac:dyDescent="0.2">
      <c r="B15" s="839"/>
      <c r="C15" s="524" t="s">
        <v>72</v>
      </c>
      <c r="D15" s="790"/>
      <c r="E15" s="801"/>
      <c r="F15" s="804"/>
      <c r="G15" s="807"/>
      <c r="H15" s="796"/>
    </row>
    <row r="16" spans="2:19" ht="24" customHeight="1" x14ac:dyDescent="0.2">
      <c r="B16" s="839"/>
      <c r="C16" s="524" t="s">
        <v>73</v>
      </c>
      <c r="D16" s="790"/>
      <c r="E16" s="801"/>
      <c r="F16" s="804"/>
      <c r="G16" s="808"/>
      <c r="H16" s="797"/>
    </row>
    <row r="17" spans="2:10" ht="66" x14ac:dyDescent="0.2">
      <c r="B17" s="839"/>
      <c r="C17" s="523" t="s">
        <v>74</v>
      </c>
      <c r="D17" s="790"/>
      <c r="E17" s="801"/>
      <c r="F17" s="804"/>
      <c r="G17" s="462">
        <v>7</v>
      </c>
      <c r="H17" s="409"/>
    </row>
    <row r="18" spans="2:10" ht="33" x14ac:dyDescent="0.2">
      <c r="B18" s="840"/>
      <c r="C18" s="525" t="s">
        <v>75</v>
      </c>
      <c r="D18" s="791"/>
      <c r="E18" s="802"/>
      <c r="F18" s="805"/>
      <c r="G18" s="462">
        <v>9</v>
      </c>
      <c r="H18" s="410"/>
    </row>
    <row r="19" spans="2:10" x14ac:dyDescent="0.25">
      <c r="B19" s="278"/>
      <c r="C19" s="304" t="s">
        <v>56</v>
      </c>
      <c r="D19" s="87"/>
      <c r="E19" s="459">
        <v>100</v>
      </c>
      <c r="F19" s="441">
        <f>SUM(F6:F18,H8:H18)</f>
        <v>0</v>
      </c>
      <c r="G19" s="103"/>
    </row>
    <row r="20" spans="2:10" ht="50.1" customHeight="1" x14ac:dyDescent="0.25">
      <c r="B20" s="755" t="s">
        <v>76</v>
      </c>
      <c r="C20" s="756"/>
      <c r="D20" s="756"/>
      <c r="E20" s="756"/>
      <c r="F20" s="757"/>
      <c r="G20" s="142"/>
      <c r="I20" s="194"/>
      <c r="J20" s="194"/>
    </row>
    <row r="21" spans="2:10" ht="84.75" customHeight="1" x14ac:dyDescent="0.25">
      <c r="B21" s="451" t="s">
        <v>77</v>
      </c>
      <c r="C21" s="526" t="s">
        <v>78</v>
      </c>
      <c r="D21" s="84" t="s">
        <v>79</v>
      </c>
      <c r="E21" s="220">
        <v>50</v>
      </c>
      <c r="F21" s="441"/>
      <c r="G21" s="97"/>
    </row>
    <row r="22" spans="2:10" ht="84.75" customHeight="1" x14ac:dyDescent="0.25">
      <c r="B22" s="449" t="s">
        <v>80</v>
      </c>
      <c r="C22" s="109" t="s">
        <v>81</v>
      </c>
      <c r="D22" s="86" t="s">
        <v>82</v>
      </c>
      <c r="E22" s="246">
        <v>50</v>
      </c>
      <c r="F22" s="441"/>
      <c r="G22" s="97"/>
    </row>
    <row r="23" spans="2:10" x14ac:dyDescent="0.25">
      <c r="B23" s="279"/>
      <c r="C23" s="131" t="s">
        <v>56</v>
      </c>
      <c r="D23" s="132"/>
      <c r="E23" s="214">
        <v>100</v>
      </c>
      <c r="F23" s="216">
        <f>SUM(F21:F22)</f>
        <v>0</v>
      </c>
    </row>
    <row r="24" spans="2:10" x14ac:dyDescent="0.25">
      <c r="B24" s="277"/>
      <c r="C24" s="78"/>
      <c r="D24" s="161"/>
      <c r="E24" s="76"/>
      <c r="F24" s="474"/>
      <c r="G24" s="97"/>
    </row>
    <row r="25" spans="2:10" ht="50.1" customHeight="1" x14ac:dyDescent="0.25">
      <c r="B25" s="754" t="s">
        <v>83</v>
      </c>
      <c r="C25" s="754"/>
      <c r="D25" s="754"/>
      <c r="E25" s="754"/>
      <c r="F25" s="799"/>
      <c r="G25" s="102"/>
    </row>
    <row r="26" spans="2:10" ht="50.25" customHeight="1" x14ac:dyDescent="0.25">
      <c r="B26" s="451" t="s">
        <v>84</v>
      </c>
      <c r="C26" s="107" t="s">
        <v>85</v>
      </c>
      <c r="D26" s="84" t="s">
        <v>86</v>
      </c>
      <c r="E26" s="168">
        <v>100</v>
      </c>
      <c r="F26" s="441"/>
    </row>
    <row r="27" spans="2:10" x14ac:dyDescent="0.25">
      <c r="B27" s="449"/>
      <c r="C27" s="133" t="s">
        <v>56</v>
      </c>
      <c r="D27" s="158"/>
      <c r="E27" s="173">
        <v>100</v>
      </c>
      <c r="F27" s="441">
        <f>F26</f>
        <v>0</v>
      </c>
    </row>
    <row r="28" spans="2:10" ht="50.1" customHeight="1" x14ac:dyDescent="0.25">
      <c r="B28" s="754" t="s">
        <v>87</v>
      </c>
      <c r="C28" s="754"/>
      <c r="D28" s="754"/>
      <c r="E28" s="754"/>
      <c r="F28" s="780"/>
      <c r="G28" s="143"/>
    </row>
    <row r="29" spans="2:10" ht="71.25" x14ac:dyDescent="0.25">
      <c r="B29" s="451" t="s">
        <v>88</v>
      </c>
      <c r="C29" s="107" t="s">
        <v>89</v>
      </c>
      <c r="D29" s="88" t="s">
        <v>90</v>
      </c>
      <c r="E29" s="220">
        <v>100</v>
      </c>
      <c r="F29" s="441"/>
    </row>
    <row r="30" spans="2:10" x14ac:dyDescent="0.25">
      <c r="B30" s="280"/>
      <c r="C30" s="133" t="s">
        <v>56</v>
      </c>
      <c r="D30" s="132"/>
      <c r="E30" s="214">
        <v>100</v>
      </c>
      <c r="F30" s="216">
        <f>SUM(F29)</f>
        <v>0</v>
      </c>
    </row>
    <row r="31" spans="2:10" x14ac:dyDescent="0.25">
      <c r="B31" s="281"/>
      <c r="C31" s="105"/>
      <c r="D31" s="164"/>
      <c r="E31" s="106"/>
      <c r="F31" s="43"/>
      <c r="G31" s="219"/>
    </row>
    <row r="32" spans="2:10" ht="50.1" customHeight="1" x14ac:dyDescent="0.25">
      <c r="B32" s="754" t="s">
        <v>91</v>
      </c>
      <c r="C32" s="754"/>
      <c r="D32" s="754"/>
      <c r="E32" s="754"/>
      <c r="F32" s="754"/>
      <c r="G32" s="102"/>
    </row>
    <row r="33" spans="2:8" ht="66" x14ac:dyDescent="0.25">
      <c r="B33" s="443" t="s">
        <v>92</v>
      </c>
      <c r="C33" s="271" t="s">
        <v>93</v>
      </c>
      <c r="D33" s="83" t="s">
        <v>62</v>
      </c>
      <c r="E33" s="165">
        <v>40</v>
      </c>
      <c r="F33" s="441"/>
      <c r="G33" s="103"/>
    </row>
    <row r="34" spans="2:8" ht="24.75" customHeight="1" x14ac:dyDescent="0.25">
      <c r="B34" s="442" t="s">
        <v>94</v>
      </c>
      <c r="C34" s="109" t="s">
        <v>95</v>
      </c>
      <c r="D34" s="789"/>
      <c r="E34" s="762">
        <v>60</v>
      </c>
      <c r="F34" s="809"/>
      <c r="G34" s="195"/>
    </row>
    <row r="35" spans="2:8" ht="19.5" customHeight="1" x14ac:dyDescent="0.2">
      <c r="B35" s="443"/>
      <c r="C35" s="299" t="s">
        <v>96</v>
      </c>
      <c r="D35" s="790"/>
      <c r="E35" s="763"/>
      <c r="F35" s="809"/>
      <c r="G35" s="462">
        <v>10</v>
      </c>
      <c r="H35" s="435"/>
    </row>
    <row r="36" spans="2:8" ht="33" x14ac:dyDescent="0.2">
      <c r="B36" s="443"/>
      <c r="C36" s="299" t="s">
        <v>97</v>
      </c>
      <c r="D36" s="790"/>
      <c r="E36" s="763"/>
      <c r="F36" s="809"/>
      <c r="G36" s="462">
        <v>10</v>
      </c>
      <c r="H36" s="435"/>
    </row>
    <row r="37" spans="2:8" ht="49.5" x14ac:dyDescent="0.2">
      <c r="B37" s="443"/>
      <c r="C37" s="299" t="s">
        <v>98</v>
      </c>
      <c r="D37" s="790"/>
      <c r="E37" s="763"/>
      <c r="F37" s="809"/>
      <c r="G37" s="462">
        <v>10</v>
      </c>
      <c r="H37" s="435"/>
    </row>
    <row r="38" spans="2:8" ht="33" x14ac:dyDescent="0.2">
      <c r="B38" s="443"/>
      <c r="C38" s="299" t="s">
        <v>99</v>
      </c>
      <c r="D38" s="790"/>
      <c r="E38" s="763"/>
      <c r="F38" s="809"/>
      <c r="G38" s="462">
        <v>10</v>
      </c>
      <c r="H38" s="435"/>
    </row>
    <row r="39" spans="2:8" ht="19.5" customHeight="1" x14ac:dyDescent="0.2">
      <c r="B39" s="443"/>
      <c r="C39" s="299" t="s">
        <v>100</v>
      </c>
      <c r="D39" s="790"/>
      <c r="E39" s="763"/>
      <c r="F39" s="809"/>
      <c r="G39" s="462">
        <v>10</v>
      </c>
      <c r="H39" s="435"/>
    </row>
    <row r="40" spans="2:8" ht="33" x14ac:dyDescent="0.2">
      <c r="B40" s="443"/>
      <c r="C40" s="276" t="s">
        <v>101</v>
      </c>
      <c r="D40" s="791"/>
      <c r="E40" s="764"/>
      <c r="F40" s="809"/>
      <c r="G40" s="462">
        <v>10</v>
      </c>
      <c r="H40" s="435"/>
    </row>
    <row r="41" spans="2:8" ht="30" customHeight="1" x14ac:dyDescent="0.25">
      <c r="B41" s="282"/>
      <c r="C41" s="304" t="s">
        <v>56</v>
      </c>
      <c r="D41" s="213"/>
      <c r="E41" s="247">
        <v>100</v>
      </c>
      <c r="F41" s="441">
        <f>SUM(F33:F40,H35:H40)</f>
        <v>0</v>
      </c>
    </row>
    <row r="42" spans="2:8" s="157" customFormat="1" ht="50.1" customHeight="1" x14ac:dyDescent="0.25">
      <c r="B42" s="754" t="s">
        <v>102</v>
      </c>
      <c r="C42" s="754"/>
      <c r="D42" s="754"/>
      <c r="E42" s="754"/>
      <c r="F42" s="799"/>
      <c r="G42" s="226"/>
      <c r="H42" s="411"/>
    </row>
    <row r="43" spans="2:8" ht="71.25" x14ac:dyDescent="0.25">
      <c r="B43" s="451" t="s">
        <v>103</v>
      </c>
      <c r="C43" s="107" t="s">
        <v>104</v>
      </c>
      <c r="D43" s="84" t="s">
        <v>105</v>
      </c>
      <c r="E43" s="453">
        <v>25</v>
      </c>
      <c r="F43" s="441"/>
    </row>
    <row r="44" spans="2:8" ht="71.25" x14ac:dyDescent="0.25">
      <c r="B44" s="272" t="s">
        <v>106</v>
      </c>
      <c r="C44" s="108" t="s">
        <v>107</v>
      </c>
      <c r="D44" s="85" t="s">
        <v>105</v>
      </c>
      <c r="E44" s="465">
        <v>25</v>
      </c>
      <c r="F44" s="441"/>
    </row>
    <row r="45" spans="2:8" ht="71.25" x14ac:dyDescent="0.25">
      <c r="B45" s="272" t="s">
        <v>108</v>
      </c>
      <c r="C45" s="108" t="s">
        <v>109</v>
      </c>
      <c r="D45" s="85" t="s">
        <v>105</v>
      </c>
      <c r="E45" s="465">
        <v>25</v>
      </c>
      <c r="F45" s="441"/>
    </row>
    <row r="46" spans="2:8" ht="71.25" x14ac:dyDescent="0.25">
      <c r="B46" s="449" t="s">
        <v>110</v>
      </c>
      <c r="C46" s="109" t="s">
        <v>111</v>
      </c>
      <c r="D46" s="86" t="s">
        <v>105</v>
      </c>
      <c r="E46" s="452">
        <v>25</v>
      </c>
      <c r="F46" s="441"/>
    </row>
    <row r="47" spans="2:8" x14ac:dyDescent="0.25">
      <c r="B47" s="283"/>
      <c r="C47" s="131" t="s">
        <v>56</v>
      </c>
      <c r="D47" s="85"/>
      <c r="E47" s="461">
        <v>100</v>
      </c>
      <c r="F47" s="441">
        <f>SUM(F43:F46)</f>
        <v>0</v>
      </c>
    </row>
    <row r="48" spans="2:8" s="8" customFormat="1" x14ac:dyDescent="0.25">
      <c r="B48" s="284"/>
      <c r="C48" s="104"/>
      <c r="D48" s="167"/>
      <c r="E48" s="91"/>
      <c r="F48" s="43"/>
      <c r="G48" s="195"/>
      <c r="H48" s="404"/>
    </row>
    <row r="49" spans="1:10" s="157" customFormat="1" ht="50.1" customHeight="1" x14ac:dyDescent="0.25">
      <c r="B49" s="754" t="s">
        <v>112</v>
      </c>
      <c r="C49" s="799"/>
      <c r="D49" s="754"/>
      <c r="E49" s="754"/>
      <c r="F49" s="799"/>
      <c r="G49" s="227"/>
      <c r="H49" s="411"/>
    </row>
    <row r="50" spans="1:10" ht="33" x14ac:dyDescent="0.25">
      <c r="B50" s="443" t="s">
        <v>113</v>
      </c>
      <c r="C50" s="522" t="s">
        <v>114</v>
      </c>
      <c r="D50" s="789"/>
      <c r="E50" s="762">
        <v>50</v>
      </c>
      <c r="F50" s="681"/>
      <c r="G50" s="195"/>
    </row>
    <row r="51" spans="1:10" ht="42" customHeight="1" x14ac:dyDescent="0.2">
      <c r="B51" s="443"/>
      <c r="C51" s="523" t="s">
        <v>115</v>
      </c>
      <c r="D51" s="790"/>
      <c r="E51" s="763"/>
      <c r="F51" s="682"/>
      <c r="G51" s="462">
        <v>6</v>
      </c>
      <c r="H51" s="435"/>
    </row>
    <row r="52" spans="1:10" ht="42" customHeight="1" x14ac:dyDescent="0.4">
      <c r="A52" s="490"/>
      <c r="B52" s="491"/>
      <c r="C52" s="523" t="s">
        <v>116</v>
      </c>
      <c r="D52" s="790"/>
      <c r="E52" s="763"/>
      <c r="F52" s="682"/>
      <c r="G52" s="462">
        <v>6</v>
      </c>
      <c r="H52" s="435"/>
    </row>
    <row r="53" spans="1:10" ht="42" customHeight="1" x14ac:dyDescent="0.2">
      <c r="B53" s="443"/>
      <c r="C53" s="523" t="s">
        <v>117</v>
      </c>
      <c r="D53" s="790"/>
      <c r="E53" s="763"/>
      <c r="F53" s="682"/>
      <c r="G53" s="462">
        <v>6</v>
      </c>
      <c r="H53" s="435"/>
    </row>
    <row r="54" spans="1:10" ht="31.5" customHeight="1" x14ac:dyDescent="0.2">
      <c r="B54" s="443"/>
      <c r="C54" s="523" t="s">
        <v>118</v>
      </c>
      <c r="D54" s="790"/>
      <c r="E54" s="763"/>
      <c r="F54" s="682"/>
      <c r="G54" s="462">
        <v>6</v>
      </c>
      <c r="H54" s="435"/>
    </row>
    <row r="55" spans="1:10" ht="39.75" customHeight="1" x14ac:dyDescent="0.2">
      <c r="B55" s="443"/>
      <c r="C55" s="523" t="s">
        <v>119</v>
      </c>
      <c r="D55" s="790"/>
      <c r="E55" s="763"/>
      <c r="F55" s="682"/>
      <c r="G55" s="462">
        <v>6</v>
      </c>
      <c r="H55" s="435"/>
    </row>
    <row r="56" spans="1:10" ht="36" customHeight="1" x14ac:dyDescent="0.2">
      <c r="B56" s="443"/>
      <c r="C56" s="523" t="s">
        <v>120</v>
      </c>
      <c r="D56" s="790"/>
      <c r="E56" s="763"/>
      <c r="F56" s="682"/>
      <c r="G56" s="462">
        <v>5</v>
      </c>
      <c r="H56" s="435"/>
    </row>
    <row r="57" spans="1:10" ht="42.75" customHeight="1" x14ac:dyDescent="0.2">
      <c r="B57" s="443"/>
      <c r="C57" s="523" t="s">
        <v>121</v>
      </c>
      <c r="D57" s="790"/>
      <c r="E57" s="763"/>
      <c r="F57" s="682"/>
      <c r="G57" s="462">
        <v>5</v>
      </c>
      <c r="H57" s="435"/>
    </row>
    <row r="58" spans="1:10" ht="36" customHeight="1" x14ac:dyDescent="0.2">
      <c r="B58" s="443"/>
      <c r="C58" s="523" t="s">
        <v>122</v>
      </c>
      <c r="D58" s="790"/>
      <c r="E58" s="763"/>
      <c r="F58" s="682"/>
      <c r="G58" s="462">
        <v>5</v>
      </c>
      <c r="H58" s="435"/>
    </row>
    <row r="59" spans="1:10" ht="45.75" customHeight="1" x14ac:dyDescent="0.2">
      <c r="B59" s="444"/>
      <c r="C59" s="523" t="s">
        <v>123</v>
      </c>
      <c r="D59" s="791"/>
      <c r="E59" s="764"/>
      <c r="F59" s="682"/>
      <c r="G59" s="462">
        <v>5</v>
      </c>
      <c r="H59" s="435"/>
    </row>
    <row r="60" spans="1:10" ht="42" customHeight="1" x14ac:dyDescent="0.2">
      <c r="B60" s="442" t="s">
        <v>124</v>
      </c>
      <c r="C60" s="522" t="s">
        <v>125</v>
      </c>
      <c r="D60" s="456"/>
      <c r="E60" s="800">
        <v>50</v>
      </c>
      <c r="F60" s="792"/>
      <c r="G60" s="777">
        <v>5</v>
      </c>
      <c r="H60" s="774"/>
      <c r="I60" s="8"/>
      <c r="J60" s="8"/>
    </row>
    <row r="61" spans="1:10" ht="27.75" customHeight="1" x14ac:dyDescent="0.2">
      <c r="B61" s="443"/>
      <c r="C61" s="299" t="s">
        <v>126</v>
      </c>
      <c r="D61" s="457"/>
      <c r="E61" s="801"/>
      <c r="F61" s="793"/>
      <c r="G61" s="778"/>
      <c r="H61" s="776"/>
    </row>
    <row r="62" spans="1:10" ht="40.5" customHeight="1" x14ac:dyDescent="0.2">
      <c r="B62" s="443"/>
      <c r="C62" s="299" t="s">
        <v>127</v>
      </c>
      <c r="D62" s="457"/>
      <c r="E62" s="801"/>
      <c r="F62" s="793"/>
      <c r="G62" s="455">
        <v>5</v>
      </c>
      <c r="H62" s="435"/>
    </row>
    <row r="63" spans="1:10" ht="19.5" customHeight="1" x14ac:dyDescent="0.2">
      <c r="B63" s="443"/>
      <c r="C63" s="299" t="s">
        <v>128</v>
      </c>
      <c r="D63" s="457"/>
      <c r="E63" s="801"/>
      <c r="F63" s="793"/>
      <c r="G63" s="798">
        <v>5</v>
      </c>
      <c r="H63" s="774"/>
    </row>
    <row r="64" spans="1:10" ht="19.5" customHeight="1" x14ac:dyDescent="0.2">
      <c r="B64" s="443"/>
      <c r="C64" s="273" t="s">
        <v>129</v>
      </c>
      <c r="D64" s="457"/>
      <c r="E64" s="801"/>
      <c r="F64" s="793"/>
      <c r="G64" s="798"/>
      <c r="H64" s="775"/>
    </row>
    <row r="65" spans="2:8" ht="19.5" customHeight="1" x14ac:dyDescent="0.2">
      <c r="B65" s="443"/>
      <c r="C65" s="273" t="s">
        <v>130</v>
      </c>
      <c r="D65" s="457"/>
      <c r="E65" s="801"/>
      <c r="F65" s="793"/>
      <c r="G65" s="798"/>
      <c r="H65" s="775"/>
    </row>
    <row r="66" spans="2:8" ht="19.5" customHeight="1" x14ac:dyDescent="0.2">
      <c r="B66" s="443"/>
      <c r="C66" s="273" t="s">
        <v>131</v>
      </c>
      <c r="D66" s="457"/>
      <c r="E66" s="801"/>
      <c r="F66" s="793"/>
      <c r="G66" s="798"/>
      <c r="H66" s="776"/>
    </row>
    <row r="67" spans="2:8" ht="19.5" customHeight="1" x14ac:dyDescent="0.2">
      <c r="B67" s="443"/>
      <c r="C67" s="299" t="s">
        <v>132</v>
      </c>
      <c r="D67" s="457"/>
      <c r="E67" s="801"/>
      <c r="F67" s="793"/>
      <c r="G67" s="798">
        <v>3</v>
      </c>
      <c r="H67" s="774"/>
    </row>
    <row r="68" spans="2:8" ht="23.25" customHeight="1" x14ac:dyDescent="0.2">
      <c r="B68" s="443"/>
      <c r="C68" s="273" t="s">
        <v>133</v>
      </c>
      <c r="D68" s="457"/>
      <c r="E68" s="801"/>
      <c r="F68" s="793"/>
      <c r="G68" s="798"/>
      <c r="H68" s="776"/>
    </row>
    <row r="69" spans="2:8" ht="33.75" customHeight="1" x14ac:dyDescent="0.2">
      <c r="B69" s="443"/>
      <c r="C69" s="523" t="s">
        <v>134</v>
      </c>
      <c r="D69" s="457"/>
      <c r="E69" s="801"/>
      <c r="F69" s="793"/>
      <c r="G69" s="798">
        <v>5</v>
      </c>
      <c r="H69" s="774"/>
    </row>
    <row r="70" spans="2:8" ht="16.5" customHeight="1" x14ac:dyDescent="0.2">
      <c r="B70" s="443"/>
      <c r="C70" s="527" t="s">
        <v>135</v>
      </c>
      <c r="D70" s="457"/>
      <c r="E70" s="801"/>
      <c r="F70" s="793"/>
      <c r="G70" s="798"/>
      <c r="H70" s="775"/>
    </row>
    <row r="71" spans="2:8" ht="19.5" customHeight="1" x14ac:dyDescent="0.2">
      <c r="B71" s="443"/>
      <c r="C71" s="527" t="s">
        <v>136</v>
      </c>
      <c r="D71" s="457"/>
      <c r="E71" s="801"/>
      <c r="F71" s="793"/>
      <c r="G71" s="798"/>
      <c r="H71" s="775"/>
    </row>
    <row r="72" spans="2:8" ht="19.5" customHeight="1" x14ac:dyDescent="0.2">
      <c r="B72" s="443"/>
      <c r="C72" s="527" t="s">
        <v>137</v>
      </c>
      <c r="D72" s="457"/>
      <c r="E72" s="801"/>
      <c r="F72" s="793"/>
      <c r="G72" s="798"/>
      <c r="H72" s="775"/>
    </row>
    <row r="73" spans="2:8" ht="19.5" customHeight="1" x14ac:dyDescent="0.2">
      <c r="B73" s="443"/>
      <c r="C73" s="527" t="s">
        <v>138</v>
      </c>
      <c r="D73" s="457"/>
      <c r="E73" s="801"/>
      <c r="F73" s="793"/>
      <c r="G73" s="798"/>
      <c r="H73" s="775"/>
    </row>
    <row r="74" spans="2:8" ht="19.5" customHeight="1" x14ac:dyDescent="0.2">
      <c r="B74" s="443"/>
      <c r="C74" s="527" t="s">
        <v>139</v>
      </c>
      <c r="D74" s="457"/>
      <c r="E74" s="801"/>
      <c r="F74" s="793"/>
      <c r="G74" s="798"/>
      <c r="H74" s="775"/>
    </row>
    <row r="75" spans="2:8" ht="42" customHeight="1" x14ac:dyDescent="0.2">
      <c r="B75" s="443"/>
      <c r="C75" s="527" t="s">
        <v>140</v>
      </c>
      <c r="D75" s="457"/>
      <c r="E75" s="801"/>
      <c r="F75" s="793"/>
      <c r="G75" s="798"/>
      <c r="H75" s="775"/>
    </row>
    <row r="76" spans="2:8" ht="19.5" customHeight="1" x14ac:dyDescent="0.2">
      <c r="B76" s="443"/>
      <c r="C76" s="527" t="s">
        <v>141</v>
      </c>
      <c r="D76" s="457"/>
      <c r="E76" s="801"/>
      <c r="F76" s="793"/>
      <c r="G76" s="798"/>
      <c r="H76" s="775"/>
    </row>
    <row r="77" spans="2:8" ht="19.5" customHeight="1" x14ac:dyDescent="0.2">
      <c r="B77" s="443"/>
      <c r="C77" s="527" t="s">
        <v>142</v>
      </c>
      <c r="D77" s="457"/>
      <c r="E77" s="801"/>
      <c r="F77" s="793"/>
      <c r="G77" s="798"/>
      <c r="H77" s="775"/>
    </row>
    <row r="78" spans="2:8" ht="19.5" customHeight="1" x14ac:dyDescent="0.2">
      <c r="B78" s="443"/>
      <c r="C78" s="527" t="s">
        <v>143</v>
      </c>
      <c r="D78" s="457"/>
      <c r="E78" s="801"/>
      <c r="F78" s="793"/>
      <c r="G78" s="798"/>
      <c r="H78" s="775"/>
    </row>
    <row r="79" spans="2:8" ht="19.5" customHeight="1" x14ac:dyDescent="0.2">
      <c r="B79" s="443"/>
      <c r="C79" s="527" t="s">
        <v>144</v>
      </c>
      <c r="D79" s="457"/>
      <c r="E79" s="801"/>
      <c r="F79" s="793"/>
      <c r="G79" s="798"/>
      <c r="H79" s="775"/>
    </row>
    <row r="80" spans="2:8" ht="19.5" customHeight="1" x14ac:dyDescent="0.2">
      <c r="B80" s="443"/>
      <c r="C80" s="527" t="s">
        <v>145</v>
      </c>
      <c r="D80" s="457"/>
      <c r="E80" s="801"/>
      <c r="F80" s="793"/>
      <c r="G80" s="798"/>
      <c r="H80" s="776"/>
    </row>
    <row r="81" spans="1:8" ht="28.5" customHeight="1" x14ac:dyDescent="0.2">
      <c r="B81" s="443"/>
      <c r="C81" s="523" t="s">
        <v>146</v>
      </c>
      <c r="D81" s="457"/>
      <c r="E81" s="801"/>
      <c r="F81" s="793"/>
      <c r="G81" s="455">
        <v>10</v>
      </c>
      <c r="H81" s="435"/>
    </row>
    <row r="82" spans="1:8" ht="19.5" customHeight="1" x14ac:dyDescent="0.2">
      <c r="B82" s="443"/>
      <c r="C82" s="523" t="s">
        <v>147</v>
      </c>
      <c r="D82" s="457"/>
      <c r="E82" s="801"/>
      <c r="F82" s="793"/>
      <c r="G82" s="798">
        <v>5</v>
      </c>
      <c r="H82" s="774"/>
    </row>
    <row r="83" spans="1:8" ht="19.5" customHeight="1" x14ac:dyDescent="0.2">
      <c r="B83" s="443"/>
      <c r="C83" s="527" t="s">
        <v>148</v>
      </c>
      <c r="D83" s="457"/>
      <c r="E83" s="801"/>
      <c r="F83" s="793"/>
      <c r="G83" s="798"/>
      <c r="H83" s="775"/>
    </row>
    <row r="84" spans="1:8" ht="19.5" customHeight="1" x14ac:dyDescent="0.2">
      <c r="B84" s="443"/>
      <c r="C84" s="527" t="s">
        <v>149</v>
      </c>
      <c r="D84" s="457"/>
      <c r="E84" s="801"/>
      <c r="F84" s="793"/>
      <c r="G84" s="798"/>
      <c r="H84" s="776"/>
    </row>
    <row r="85" spans="1:8" ht="26.25" customHeight="1" x14ac:dyDescent="0.2">
      <c r="A85" s="67"/>
      <c r="B85" s="443"/>
      <c r="C85" s="523" t="s">
        <v>150</v>
      </c>
      <c r="D85" s="457"/>
      <c r="E85" s="801"/>
      <c r="F85" s="793"/>
      <c r="G85" s="455">
        <v>5</v>
      </c>
      <c r="H85" s="435"/>
    </row>
    <row r="86" spans="1:8" ht="19.5" customHeight="1" x14ac:dyDescent="0.2">
      <c r="B86" s="443"/>
      <c r="C86" s="523" t="s">
        <v>151</v>
      </c>
      <c r="D86" s="457"/>
      <c r="E86" s="801"/>
      <c r="F86" s="793"/>
      <c r="G86" s="798">
        <v>2</v>
      </c>
      <c r="H86" s="774"/>
    </row>
    <row r="87" spans="1:8" ht="19.5" customHeight="1" x14ac:dyDescent="0.2">
      <c r="B87" s="443"/>
      <c r="C87" s="527" t="s">
        <v>152</v>
      </c>
      <c r="D87" s="457"/>
      <c r="E87" s="801"/>
      <c r="F87" s="793"/>
      <c r="G87" s="798"/>
      <c r="H87" s="775"/>
    </row>
    <row r="88" spans="1:8" ht="19.5" customHeight="1" x14ac:dyDescent="0.2">
      <c r="B88" s="443"/>
      <c r="C88" s="527" t="s">
        <v>153</v>
      </c>
      <c r="D88" s="457"/>
      <c r="E88" s="801"/>
      <c r="F88" s="793"/>
      <c r="G88" s="798"/>
      <c r="H88" s="775"/>
    </row>
    <row r="89" spans="1:8" ht="19.5" customHeight="1" x14ac:dyDescent="0.2">
      <c r="B89" s="443"/>
      <c r="C89" s="527" t="s">
        <v>154</v>
      </c>
      <c r="D89" s="457"/>
      <c r="E89" s="801"/>
      <c r="F89" s="793"/>
      <c r="G89" s="798"/>
      <c r="H89" s="776"/>
    </row>
    <row r="90" spans="1:8" ht="58.5" customHeight="1" x14ac:dyDescent="0.2">
      <c r="B90" s="443"/>
      <c r="C90" s="525" t="s">
        <v>155</v>
      </c>
      <c r="D90" s="457"/>
      <c r="E90" s="802"/>
      <c r="F90" s="794"/>
      <c r="G90" s="455">
        <v>5</v>
      </c>
      <c r="H90" s="435"/>
    </row>
    <row r="91" spans="1:8" x14ac:dyDescent="0.25">
      <c r="B91" s="269"/>
      <c r="C91" s="304" t="s">
        <v>56</v>
      </c>
      <c r="D91" s="459"/>
      <c r="E91" s="173">
        <v>100</v>
      </c>
      <c r="F91" s="439">
        <f>SUM(F50:F90,H51:H90)</f>
        <v>0</v>
      </c>
    </row>
    <row r="92" spans="1:8" s="157" customFormat="1" ht="50.1" customHeight="1" x14ac:dyDescent="0.25">
      <c r="B92" s="754" t="s">
        <v>156</v>
      </c>
      <c r="C92" s="754"/>
      <c r="D92" s="754"/>
      <c r="E92" s="754"/>
      <c r="F92" s="780"/>
      <c r="G92" s="229"/>
      <c r="H92" s="411"/>
    </row>
    <row r="93" spans="1:8" ht="75.75" customHeight="1" x14ac:dyDescent="0.25">
      <c r="B93" s="450" t="s">
        <v>157</v>
      </c>
      <c r="C93" s="271" t="s">
        <v>158</v>
      </c>
      <c r="D93" s="466" t="s">
        <v>159</v>
      </c>
      <c r="E93" s="453">
        <v>30</v>
      </c>
      <c r="F93" s="441"/>
      <c r="G93" s="11"/>
    </row>
    <row r="94" spans="1:8" ht="87" customHeight="1" x14ac:dyDescent="0.25">
      <c r="B94" s="449" t="s">
        <v>160</v>
      </c>
      <c r="C94" s="109" t="s">
        <v>161</v>
      </c>
      <c r="D94" s="305" t="s">
        <v>162</v>
      </c>
      <c r="E94" s="465">
        <v>40</v>
      </c>
      <c r="F94" s="441"/>
      <c r="G94" s="11"/>
    </row>
    <row r="95" spans="1:8" ht="79.5" customHeight="1" x14ac:dyDescent="0.25">
      <c r="B95" s="449" t="s">
        <v>163</v>
      </c>
      <c r="C95" s="109" t="s">
        <v>164</v>
      </c>
      <c r="D95" s="305" t="s">
        <v>165</v>
      </c>
      <c r="E95" s="465">
        <v>20</v>
      </c>
      <c r="F95" s="441"/>
      <c r="G95" s="11"/>
    </row>
    <row r="96" spans="1:8" ht="79.5" customHeight="1" x14ac:dyDescent="0.25">
      <c r="B96" s="449" t="s">
        <v>166</v>
      </c>
      <c r="C96" s="109" t="s">
        <v>167</v>
      </c>
      <c r="D96" s="305" t="s">
        <v>168</v>
      </c>
      <c r="E96" s="465">
        <v>10</v>
      </c>
      <c r="F96" s="441"/>
      <c r="G96" s="11"/>
    </row>
    <row r="97" spans="1:8" x14ac:dyDescent="0.25">
      <c r="B97" s="270"/>
      <c r="C97" s="131" t="s">
        <v>56</v>
      </c>
      <c r="D97" s="85"/>
      <c r="E97" s="461">
        <v>100</v>
      </c>
      <c r="F97" s="441">
        <f>SUM(F93:F96)</f>
        <v>0</v>
      </c>
      <c r="G97" s="11"/>
    </row>
    <row r="98" spans="1:8" x14ac:dyDescent="0.25">
      <c r="A98" s="8"/>
      <c r="B98" s="285"/>
      <c r="C98" s="89"/>
      <c r="D98" s="169"/>
      <c r="E98" s="90"/>
      <c r="F98" s="43"/>
      <c r="G98" s="195"/>
    </row>
    <row r="99" spans="1:8" s="157" customFormat="1" ht="50.1" customHeight="1" x14ac:dyDescent="0.25">
      <c r="B99" s="755" t="s">
        <v>169</v>
      </c>
      <c r="C99" s="756"/>
      <c r="D99" s="756"/>
      <c r="E99" s="756"/>
      <c r="F99" s="757"/>
      <c r="G99" s="232"/>
      <c r="H99" s="411"/>
    </row>
    <row r="100" spans="1:8" ht="29.25" customHeight="1" x14ac:dyDescent="0.25">
      <c r="B100" s="272" t="s">
        <v>170</v>
      </c>
      <c r="C100" s="275" t="s">
        <v>171</v>
      </c>
      <c r="D100" s="110"/>
      <c r="E100" s="461">
        <v>25</v>
      </c>
      <c r="F100" s="441"/>
      <c r="G100" s="195"/>
    </row>
    <row r="101" spans="1:8" ht="33" x14ac:dyDescent="0.25">
      <c r="B101" s="272" t="s">
        <v>172</v>
      </c>
      <c r="C101" s="297" t="s">
        <v>173</v>
      </c>
      <c r="D101" s="110"/>
      <c r="E101" s="461">
        <v>25</v>
      </c>
      <c r="F101" s="441"/>
      <c r="G101" s="195"/>
    </row>
    <row r="102" spans="1:8" ht="49.5" x14ac:dyDescent="0.25">
      <c r="B102" s="442" t="s">
        <v>174</v>
      </c>
      <c r="C102" s="522" t="s">
        <v>175</v>
      </c>
      <c r="D102" s="748"/>
      <c r="E102" s="762">
        <v>50</v>
      </c>
      <c r="F102" s="681"/>
      <c r="G102" s="195"/>
    </row>
    <row r="103" spans="1:8" ht="24" customHeight="1" x14ac:dyDescent="0.2">
      <c r="B103" s="443"/>
      <c r="C103" s="299" t="s">
        <v>176</v>
      </c>
      <c r="D103" s="749"/>
      <c r="E103" s="763"/>
      <c r="F103" s="682"/>
      <c r="G103" s="779">
        <v>10</v>
      </c>
      <c r="H103" s="837"/>
    </row>
    <row r="104" spans="1:8" ht="49.5" x14ac:dyDescent="0.2">
      <c r="B104" s="443"/>
      <c r="C104" s="273" t="s">
        <v>177</v>
      </c>
      <c r="D104" s="749"/>
      <c r="E104" s="763"/>
      <c r="F104" s="682"/>
      <c r="G104" s="779"/>
      <c r="H104" s="837"/>
    </row>
    <row r="105" spans="1:8" ht="32.85" customHeight="1" x14ac:dyDescent="0.2">
      <c r="B105" s="443"/>
      <c r="C105" s="273" t="s">
        <v>178</v>
      </c>
      <c r="D105" s="749"/>
      <c r="E105" s="763"/>
      <c r="F105" s="682"/>
      <c r="G105" s="462">
        <v>8</v>
      </c>
      <c r="H105" s="435"/>
    </row>
    <row r="106" spans="1:8" ht="19.5" customHeight="1" x14ac:dyDescent="0.2">
      <c r="B106" s="443"/>
      <c r="C106" s="299" t="s">
        <v>179</v>
      </c>
      <c r="D106" s="749"/>
      <c r="E106" s="763"/>
      <c r="F106" s="682"/>
      <c r="G106" s="779">
        <v>8</v>
      </c>
      <c r="H106" s="837"/>
    </row>
    <row r="107" spans="1:8" ht="49.5" x14ac:dyDescent="0.2">
      <c r="B107" s="443"/>
      <c r="C107" s="273" t="s">
        <v>180</v>
      </c>
      <c r="D107" s="749"/>
      <c r="E107" s="763"/>
      <c r="F107" s="682"/>
      <c r="G107" s="779"/>
      <c r="H107" s="837"/>
    </row>
    <row r="108" spans="1:8" ht="19.5" customHeight="1" x14ac:dyDescent="0.2">
      <c r="B108" s="443"/>
      <c r="C108" s="273" t="s">
        <v>181</v>
      </c>
      <c r="D108" s="749"/>
      <c r="E108" s="763"/>
      <c r="F108" s="682"/>
      <c r="G108" s="462">
        <v>8</v>
      </c>
      <c r="H108" s="435"/>
    </row>
    <row r="109" spans="1:8" ht="19.5" customHeight="1" x14ac:dyDescent="0.2">
      <c r="B109" s="443"/>
      <c r="C109" s="299" t="s">
        <v>182</v>
      </c>
      <c r="D109" s="749"/>
      <c r="E109" s="763"/>
      <c r="F109" s="682"/>
      <c r="G109" s="779">
        <v>8</v>
      </c>
      <c r="H109" s="837"/>
    </row>
    <row r="110" spans="1:8" ht="19.5" customHeight="1" x14ac:dyDescent="0.2">
      <c r="B110" s="443"/>
      <c r="C110" s="273" t="s">
        <v>183</v>
      </c>
      <c r="D110" s="749"/>
      <c r="E110" s="763"/>
      <c r="F110" s="682"/>
      <c r="G110" s="779"/>
      <c r="H110" s="837"/>
    </row>
    <row r="111" spans="1:8" ht="20.25" customHeight="1" thickBot="1" x14ac:dyDescent="0.25">
      <c r="B111" s="443"/>
      <c r="C111" s="274" t="s">
        <v>184</v>
      </c>
      <c r="D111" s="750"/>
      <c r="E111" s="764"/>
      <c r="F111" s="683"/>
      <c r="G111" s="462">
        <v>8</v>
      </c>
      <c r="H111" s="435"/>
    </row>
    <row r="112" spans="1:8" x14ac:dyDescent="0.25">
      <c r="B112" s="303"/>
      <c r="C112" s="304" t="s">
        <v>56</v>
      </c>
      <c r="D112" s="158"/>
      <c r="E112" s="459">
        <v>100</v>
      </c>
      <c r="F112" s="438">
        <f>SUM(F100:F111,H103:H111)</f>
        <v>0</v>
      </c>
    </row>
    <row r="113" spans="2:8" s="157" customFormat="1" ht="50.1" customHeight="1" x14ac:dyDescent="0.25">
      <c r="B113" s="755" t="s">
        <v>185</v>
      </c>
      <c r="C113" s="756"/>
      <c r="D113" s="756"/>
      <c r="E113" s="756"/>
      <c r="F113" s="757"/>
      <c r="G113" s="232"/>
      <c r="H113" s="411"/>
    </row>
    <row r="114" spans="2:8" ht="71.25" x14ac:dyDescent="0.25">
      <c r="B114" s="450" t="s">
        <v>186</v>
      </c>
      <c r="C114" s="528" t="s">
        <v>187</v>
      </c>
      <c r="D114" s="84" t="s">
        <v>82</v>
      </c>
      <c r="E114" s="224">
        <v>50</v>
      </c>
      <c r="F114" s="439"/>
      <c r="G114" s="11"/>
    </row>
    <row r="115" spans="2:8" ht="85.5" x14ac:dyDescent="0.25">
      <c r="B115" s="449" t="s">
        <v>188</v>
      </c>
      <c r="C115" s="109" t="s">
        <v>189</v>
      </c>
      <c r="D115" s="85" t="s">
        <v>190</v>
      </c>
      <c r="E115" s="166">
        <v>50</v>
      </c>
      <c r="F115" s="441"/>
      <c r="G115" s="11"/>
    </row>
    <row r="116" spans="2:8" x14ac:dyDescent="0.25">
      <c r="B116" s="270"/>
      <c r="C116" s="131" t="s">
        <v>56</v>
      </c>
      <c r="D116" s="85"/>
      <c r="E116" s="461">
        <v>100</v>
      </c>
      <c r="F116" s="441">
        <f>SUM(F114:F115)</f>
        <v>0</v>
      </c>
      <c r="G116" s="11"/>
    </row>
    <row r="117" spans="2:8" s="8" customFormat="1" x14ac:dyDescent="0.25">
      <c r="B117" s="285"/>
      <c r="C117" s="89"/>
      <c r="D117" s="169"/>
      <c r="E117" s="90"/>
      <c r="F117" s="43"/>
      <c r="G117" s="195"/>
      <c r="H117" s="404"/>
    </row>
    <row r="118" spans="2:8" s="157" customFormat="1" ht="50.1" customHeight="1" x14ac:dyDescent="0.25">
      <c r="B118" s="755" t="s">
        <v>191</v>
      </c>
      <c r="C118" s="781"/>
      <c r="D118" s="756"/>
      <c r="E118" s="756"/>
      <c r="F118" s="757"/>
      <c r="G118" s="232"/>
      <c r="H118" s="411"/>
    </row>
    <row r="119" spans="2:8" ht="19.5" customHeight="1" x14ac:dyDescent="0.25">
      <c r="B119" s="443" t="s">
        <v>192</v>
      </c>
      <c r="C119" s="522" t="s">
        <v>193</v>
      </c>
      <c r="D119" s="748"/>
      <c r="E119" s="762">
        <v>100</v>
      </c>
      <c r="F119" s="681"/>
      <c r="G119" s="195"/>
    </row>
    <row r="120" spans="2:8" ht="33" x14ac:dyDescent="0.2">
      <c r="B120" s="443"/>
      <c r="C120" s="523" t="s">
        <v>194</v>
      </c>
      <c r="D120" s="749"/>
      <c r="E120" s="763"/>
      <c r="F120" s="682"/>
      <c r="G120" s="455">
        <v>10</v>
      </c>
      <c r="H120" s="435"/>
    </row>
    <row r="121" spans="2:8" ht="40.5" customHeight="1" x14ac:dyDescent="0.2">
      <c r="B121" s="443"/>
      <c r="C121" s="299" t="s">
        <v>195</v>
      </c>
      <c r="D121" s="749"/>
      <c r="E121" s="763"/>
      <c r="F121" s="682"/>
      <c r="G121" s="455">
        <v>10</v>
      </c>
      <c r="H121" s="435"/>
    </row>
    <row r="122" spans="2:8" ht="19.5" customHeight="1" x14ac:dyDescent="0.2">
      <c r="B122" s="443"/>
      <c r="C122" s="299" t="s">
        <v>196</v>
      </c>
      <c r="D122" s="749"/>
      <c r="E122" s="763"/>
      <c r="F122" s="682"/>
      <c r="G122" s="455">
        <v>10</v>
      </c>
      <c r="H122" s="435"/>
    </row>
    <row r="123" spans="2:8" ht="49.5" x14ac:dyDescent="0.2">
      <c r="B123" s="443"/>
      <c r="C123" s="299" t="s">
        <v>197</v>
      </c>
      <c r="D123" s="749"/>
      <c r="E123" s="763"/>
      <c r="F123" s="682"/>
      <c r="G123" s="455">
        <v>10</v>
      </c>
      <c r="H123" s="435"/>
    </row>
    <row r="124" spans="2:8" ht="33" x14ac:dyDescent="0.2">
      <c r="B124" s="443"/>
      <c r="C124" s="299" t="s">
        <v>198</v>
      </c>
      <c r="D124" s="749"/>
      <c r="E124" s="763"/>
      <c r="F124" s="682"/>
      <c r="G124" s="455">
        <v>10</v>
      </c>
      <c r="H124" s="435"/>
    </row>
    <row r="125" spans="2:8" ht="16.5" x14ac:dyDescent="0.2">
      <c r="B125" s="443"/>
      <c r="C125" s="299" t="s">
        <v>199</v>
      </c>
      <c r="D125" s="749"/>
      <c r="E125" s="763"/>
      <c r="F125" s="682"/>
      <c r="G125" s="455">
        <v>10</v>
      </c>
      <c r="H125" s="435"/>
    </row>
    <row r="126" spans="2:8" ht="24.75" customHeight="1" x14ac:dyDescent="0.2">
      <c r="B126" s="443"/>
      <c r="C126" s="299" t="s">
        <v>200</v>
      </c>
      <c r="D126" s="749"/>
      <c r="E126" s="763"/>
      <c r="F126" s="682"/>
      <c r="G126" s="455">
        <v>10</v>
      </c>
      <c r="H126" s="435"/>
    </row>
    <row r="127" spans="2:8" ht="33" x14ac:dyDescent="0.2">
      <c r="B127" s="443"/>
      <c r="C127" s="299" t="s">
        <v>201</v>
      </c>
      <c r="D127" s="749"/>
      <c r="E127" s="763"/>
      <c r="F127" s="682"/>
      <c r="G127" s="455">
        <v>10</v>
      </c>
      <c r="H127" s="435"/>
    </row>
    <row r="128" spans="2:8" ht="33" x14ac:dyDescent="0.2">
      <c r="B128" s="443"/>
      <c r="C128" s="299" t="s">
        <v>202</v>
      </c>
      <c r="D128" s="749"/>
      <c r="E128" s="763"/>
      <c r="F128" s="682"/>
      <c r="G128" s="455">
        <v>10</v>
      </c>
      <c r="H128" s="435"/>
    </row>
    <row r="129" spans="2:8" ht="16.5" x14ac:dyDescent="0.2">
      <c r="B129" s="443"/>
      <c r="C129" s="276" t="s">
        <v>203</v>
      </c>
      <c r="D129" s="750"/>
      <c r="E129" s="764"/>
      <c r="F129" s="683"/>
      <c r="G129" s="455">
        <v>10</v>
      </c>
      <c r="H129" s="435"/>
    </row>
    <row r="130" spans="2:8" x14ac:dyDescent="0.25">
      <c r="B130" s="269"/>
      <c r="C130" s="304" t="s">
        <v>56</v>
      </c>
      <c r="D130" s="110"/>
      <c r="E130" s="456">
        <v>100</v>
      </c>
      <c r="F130" s="355">
        <f>F119+SUM(H120:H129)</f>
        <v>0</v>
      </c>
    </row>
    <row r="131" spans="2:8" s="157" customFormat="1" ht="50.1" customHeight="1" x14ac:dyDescent="0.25">
      <c r="B131" s="754" t="s">
        <v>204</v>
      </c>
      <c r="C131" s="754"/>
      <c r="D131" s="754"/>
      <c r="E131" s="754"/>
      <c r="F131" s="780"/>
      <c r="G131" s="229"/>
      <c r="H131" s="411"/>
    </row>
    <row r="132" spans="2:8" ht="71.25" x14ac:dyDescent="0.25">
      <c r="B132" s="450" t="s">
        <v>205</v>
      </c>
      <c r="C132" s="311" t="s">
        <v>206</v>
      </c>
      <c r="D132" s="84" t="s">
        <v>168</v>
      </c>
      <c r="E132" s="453">
        <v>10</v>
      </c>
      <c r="F132" s="441"/>
      <c r="G132" s="195"/>
    </row>
    <row r="133" spans="2:8" ht="71.25" x14ac:dyDescent="0.25">
      <c r="B133" s="449" t="s">
        <v>207</v>
      </c>
      <c r="C133" s="109" t="s">
        <v>208</v>
      </c>
      <c r="D133" s="84" t="s">
        <v>168</v>
      </c>
      <c r="E133" s="453">
        <v>10</v>
      </c>
      <c r="F133" s="441"/>
      <c r="G133" s="11"/>
    </row>
    <row r="134" spans="2:8" ht="71.25" x14ac:dyDescent="0.25">
      <c r="B134" s="449" t="s">
        <v>209</v>
      </c>
      <c r="C134" s="109" t="s">
        <v>210</v>
      </c>
      <c r="D134" s="85" t="s">
        <v>168</v>
      </c>
      <c r="E134" s="465">
        <v>10</v>
      </c>
      <c r="F134" s="441"/>
      <c r="G134" s="11"/>
    </row>
    <row r="135" spans="2:8" ht="71.25" x14ac:dyDescent="0.25">
      <c r="B135" s="449" t="s">
        <v>211</v>
      </c>
      <c r="C135" s="109" t="s">
        <v>212</v>
      </c>
      <c r="D135" s="85" t="s">
        <v>168</v>
      </c>
      <c r="E135" s="465">
        <v>10</v>
      </c>
      <c r="F135" s="441"/>
      <c r="G135" s="11"/>
    </row>
    <row r="136" spans="2:8" ht="71.25" x14ac:dyDescent="0.25">
      <c r="B136" s="449" t="s">
        <v>213</v>
      </c>
      <c r="C136" s="109" t="s">
        <v>214</v>
      </c>
      <c r="D136" s="85" t="s">
        <v>168</v>
      </c>
      <c r="E136" s="465">
        <v>10</v>
      </c>
      <c r="F136" s="441"/>
      <c r="G136" s="11"/>
    </row>
    <row r="137" spans="2:8" ht="71.25" x14ac:dyDescent="0.25">
      <c r="B137" s="449" t="s">
        <v>215</v>
      </c>
      <c r="C137" s="109" t="s">
        <v>216</v>
      </c>
      <c r="D137" s="85" t="s">
        <v>168</v>
      </c>
      <c r="E137" s="465">
        <v>10</v>
      </c>
      <c r="F137" s="441"/>
      <c r="G137" s="11"/>
    </row>
    <row r="138" spans="2:8" ht="71.25" x14ac:dyDescent="0.25">
      <c r="B138" s="449" t="s">
        <v>217</v>
      </c>
      <c r="C138" s="109" t="s">
        <v>218</v>
      </c>
      <c r="D138" s="85" t="s">
        <v>168</v>
      </c>
      <c r="E138" s="465">
        <v>10</v>
      </c>
      <c r="F138" s="441"/>
      <c r="G138" s="11"/>
    </row>
    <row r="139" spans="2:8" ht="71.25" x14ac:dyDescent="0.25">
      <c r="B139" s="449" t="s">
        <v>219</v>
      </c>
      <c r="C139" s="109" t="s">
        <v>220</v>
      </c>
      <c r="D139" s="85" t="s">
        <v>165</v>
      </c>
      <c r="E139" s="465">
        <v>20</v>
      </c>
      <c r="F139" s="441"/>
      <c r="G139" s="11"/>
    </row>
    <row r="140" spans="2:8" ht="71.25" x14ac:dyDescent="0.25">
      <c r="B140" s="449" t="s">
        <v>221</v>
      </c>
      <c r="C140" s="109" t="s">
        <v>222</v>
      </c>
      <c r="D140" s="86" t="s">
        <v>168</v>
      </c>
      <c r="E140" s="465">
        <v>10</v>
      </c>
      <c r="F140" s="441"/>
      <c r="G140" s="11"/>
    </row>
    <row r="141" spans="2:8" x14ac:dyDescent="0.25">
      <c r="B141" s="270"/>
      <c r="C141" s="131" t="s">
        <v>56</v>
      </c>
      <c r="D141" s="85"/>
      <c r="E141" s="461">
        <v>100</v>
      </c>
      <c r="F141" s="441">
        <f>SUM(F132:F140)</f>
        <v>0</v>
      </c>
      <c r="G141" s="11"/>
    </row>
    <row r="142" spans="2:8" x14ac:dyDescent="0.25">
      <c r="B142" s="285"/>
      <c r="C142" s="89"/>
      <c r="D142" s="169"/>
      <c r="E142" s="94"/>
      <c r="F142" s="43"/>
      <c r="G142" s="195"/>
    </row>
    <row r="143" spans="2:8" s="157" customFormat="1" ht="50.1" customHeight="1" x14ac:dyDescent="0.25">
      <c r="B143" s="755" t="s">
        <v>223</v>
      </c>
      <c r="C143" s="781"/>
      <c r="D143" s="756"/>
      <c r="E143" s="756"/>
      <c r="F143" s="757"/>
      <c r="G143" s="232"/>
      <c r="H143" s="411"/>
    </row>
    <row r="144" spans="2:8" ht="41.25" customHeight="1" x14ac:dyDescent="0.25">
      <c r="B144" s="443" t="s">
        <v>224</v>
      </c>
      <c r="C144" s="109" t="s">
        <v>225</v>
      </c>
      <c r="D144" s="789"/>
      <c r="E144" s="788">
        <v>100</v>
      </c>
      <c r="F144" s="681"/>
      <c r="G144" s="195"/>
    </row>
    <row r="145" spans="2:8" ht="49.5" x14ac:dyDescent="0.2">
      <c r="B145" s="443"/>
      <c r="C145" s="299" t="s">
        <v>226</v>
      </c>
      <c r="D145" s="790"/>
      <c r="E145" s="788"/>
      <c r="F145" s="682"/>
      <c r="G145" s="455">
        <v>35</v>
      </c>
      <c r="H145" s="435"/>
    </row>
    <row r="146" spans="2:8" ht="66" x14ac:dyDescent="0.2">
      <c r="B146" s="443"/>
      <c r="C146" s="299" t="s">
        <v>227</v>
      </c>
      <c r="D146" s="790"/>
      <c r="E146" s="788"/>
      <c r="F146" s="682"/>
      <c r="G146" s="455">
        <v>35</v>
      </c>
      <c r="H146" s="435"/>
    </row>
    <row r="147" spans="2:8" ht="33" x14ac:dyDescent="0.2">
      <c r="B147" s="443"/>
      <c r="C147" s="276" t="s">
        <v>228</v>
      </c>
      <c r="D147" s="791"/>
      <c r="E147" s="788"/>
      <c r="F147" s="683"/>
      <c r="G147" s="529">
        <v>30</v>
      </c>
      <c r="H147" s="435"/>
    </row>
    <row r="148" spans="2:8" x14ac:dyDescent="0.25">
      <c r="B148" s="269"/>
      <c r="C148" s="304" t="s">
        <v>56</v>
      </c>
      <c r="D148" s="86"/>
      <c r="E148" s="459">
        <v>100</v>
      </c>
      <c r="F148" s="355">
        <f>F144+SUM(H145:H147)</f>
        <v>0</v>
      </c>
      <c r="G148" s="195"/>
    </row>
    <row r="149" spans="2:8" s="157" customFormat="1" ht="50.1" customHeight="1" x14ac:dyDescent="0.25">
      <c r="B149" s="755" t="s">
        <v>229</v>
      </c>
      <c r="C149" s="756"/>
      <c r="D149" s="756"/>
      <c r="E149" s="756"/>
      <c r="F149" s="757"/>
      <c r="G149" s="232"/>
      <c r="H149" s="411"/>
    </row>
    <row r="150" spans="2:8" ht="71.25" x14ac:dyDescent="0.25">
      <c r="B150" s="450" t="s">
        <v>230</v>
      </c>
      <c r="C150" s="312" t="s">
        <v>231</v>
      </c>
      <c r="D150" s="466" t="s">
        <v>82</v>
      </c>
      <c r="E150" s="453">
        <v>50</v>
      </c>
      <c r="F150" s="441"/>
      <c r="G150" s="11"/>
    </row>
    <row r="151" spans="2:8" ht="28.5" x14ac:dyDescent="0.25">
      <c r="B151" s="449" t="s">
        <v>232</v>
      </c>
      <c r="C151" s="313" t="s">
        <v>233</v>
      </c>
      <c r="D151" s="85" t="s">
        <v>234</v>
      </c>
      <c r="E151" s="461">
        <v>50</v>
      </c>
      <c r="F151" s="441"/>
      <c r="G151" s="11"/>
    </row>
    <row r="152" spans="2:8" x14ac:dyDescent="0.25">
      <c r="B152" s="270"/>
      <c r="C152" s="131" t="s">
        <v>56</v>
      </c>
      <c r="D152" s="84"/>
      <c r="E152" s="461">
        <v>100</v>
      </c>
      <c r="F152" s="441">
        <f>SUM(F150:F151)</f>
        <v>0</v>
      </c>
      <c r="G152" s="11"/>
    </row>
    <row r="153" spans="2:8" x14ac:dyDescent="0.25">
      <c r="B153" s="25"/>
      <c r="C153" s="92"/>
      <c r="D153" s="170"/>
      <c r="E153" s="93"/>
      <c r="F153" s="16"/>
      <c r="G153" s="97"/>
    </row>
    <row r="154" spans="2:8" s="157" customFormat="1" ht="50.1" customHeight="1" x14ac:dyDescent="0.25">
      <c r="B154" s="755" t="s">
        <v>235</v>
      </c>
      <c r="C154" s="781"/>
      <c r="D154" s="756"/>
      <c r="E154" s="756"/>
      <c r="F154" s="757"/>
      <c r="G154" s="229"/>
      <c r="H154" s="411"/>
    </row>
    <row r="155" spans="2:8" ht="38.25" customHeight="1" x14ac:dyDescent="0.25">
      <c r="B155" s="443" t="s">
        <v>236</v>
      </c>
      <c r="C155" s="522" t="s">
        <v>237</v>
      </c>
      <c r="D155" s="309"/>
      <c r="E155" s="762">
        <v>100</v>
      </c>
      <c r="F155" s="681"/>
      <c r="G155" s="195"/>
    </row>
    <row r="156" spans="2:8" ht="19.5" customHeight="1" x14ac:dyDescent="0.2">
      <c r="B156" s="443"/>
      <c r="C156" s="523" t="s">
        <v>238</v>
      </c>
      <c r="D156" s="309"/>
      <c r="E156" s="763"/>
      <c r="F156" s="682"/>
      <c r="G156" s="455">
        <v>14</v>
      </c>
      <c r="H156" s="435"/>
    </row>
    <row r="157" spans="2:8" ht="33" x14ac:dyDescent="0.2">
      <c r="B157" s="443"/>
      <c r="C157" s="523" t="s">
        <v>239</v>
      </c>
      <c r="D157" s="309"/>
      <c r="E157" s="763"/>
      <c r="F157" s="682"/>
      <c r="G157" s="455">
        <v>14</v>
      </c>
      <c r="H157" s="435"/>
    </row>
    <row r="158" spans="2:8" ht="33" x14ac:dyDescent="0.2">
      <c r="B158" s="443"/>
      <c r="C158" s="299" t="s">
        <v>240</v>
      </c>
      <c r="D158" s="309"/>
      <c r="E158" s="763"/>
      <c r="F158" s="682"/>
      <c r="G158" s="455">
        <v>14</v>
      </c>
      <c r="H158" s="435"/>
    </row>
    <row r="159" spans="2:8" ht="33" x14ac:dyDescent="0.2">
      <c r="B159" s="443"/>
      <c r="C159" s="299" t="s">
        <v>241</v>
      </c>
      <c r="D159" s="309"/>
      <c r="E159" s="763"/>
      <c r="F159" s="682"/>
      <c r="G159" s="455">
        <v>14</v>
      </c>
      <c r="H159" s="435"/>
    </row>
    <row r="160" spans="2:8" ht="16.5" x14ac:dyDescent="0.2">
      <c r="B160" s="443"/>
      <c r="C160" s="299" t="s">
        <v>242</v>
      </c>
      <c r="D160" s="309"/>
      <c r="E160" s="763"/>
      <c r="F160" s="682"/>
      <c r="G160" s="455">
        <v>15</v>
      </c>
      <c r="H160" s="435"/>
    </row>
    <row r="161" spans="2:8" ht="53.25" customHeight="1" x14ac:dyDescent="0.2">
      <c r="B161" s="443"/>
      <c r="C161" s="299" t="s">
        <v>243</v>
      </c>
      <c r="D161" s="309"/>
      <c r="E161" s="763"/>
      <c r="F161" s="682"/>
      <c r="G161" s="455">
        <v>14</v>
      </c>
      <c r="H161" s="435"/>
    </row>
    <row r="162" spans="2:8" ht="19.5" customHeight="1" x14ac:dyDescent="0.2">
      <c r="B162" s="443"/>
      <c r="C162" s="276" t="s">
        <v>244</v>
      </c>
      <c r="D162" s="309"/>
      <c r="E162" s="764"/>
      <c r="F162" s="683"/>
      <c r="G162" s="455">
        <v>15</v>
      </c>
      <c r="H162" s="435"/>
    </row>
    <row r="163" spans="2:8" x14ac:dyDescent="0.25">
      <c r="B163" s="269"/>
      <c r="C163" s="304" t="s">
        <v>56</v>
      </c>
      <c r="D163" s="110"/>
      <c r="E163" s="456">
        <v>100</v>
      </c>
      <c r="F163" s="441">
        <f>F155+SUM(H156:H162)</f>
        <v>0</v>
      </c>
      <c r="G163" s="195"/>
    </row>
    <row r="164" spans="2:8" s="157" customFormat="1" ht="50.1" customHeight="1" x14ac:dyDescent="0.25">
      <c r="B164" s="754" t="s">
        <v>245</v>
      </c>
      <c r="C164" s="754"/>
      <c r="D164" s="754"/>
      <c r="E164" s="754"/>
      <c r="F164" s="780"/>
      <c r="G164" s="229"/>
      <c r="H164" s="411"/>
    </row>
    <row r="165" spans="2:8" ht="71.25" x14ac:dyDescent="0.25">
      <c r="B165" s="450" t="s">
        <v>246</v>
      </c>
      <c r="C165" s="311" t="s">
        <v>247</v>
      </c>
      <c r="D165" s="301" t="s">
        <v>168</v>
      </c>
      <c r="E165" s="453">
        <v>10</v>
      </c>
      <c r="F165" s="441"/>
      <c r="G165" s="11"/>
    </row>
    <row r="166" spans="2:8" ht="71.25" x14ac:dyDescent="0.25">
      <c r="B166" s="449" t="s">
        <v>248</v>
      </c>
      <c r="C166" s="297" t="s">
        <v>249</v>
      </c>
      <c r="D166" s="301" t="s">
        <v>168</v>
      </c>
      <c r="E166" s="465">
        <v>10</v>
      </c>
      <c r="F166" s="441"/>
      <c r="G166" s="11"/>
    </row>
    <row r="167" spans="2:8" ht="71.25" x14ac:dyDescent="0.25">
      <c r="B167" s="449" t="s">
        <v>250</v>
      </c>
      <c r="C167" s="297" t="s">
        <v>251</v>
      </c>
      <c r="D167" s="301" t="s">
        <v>168</v>
      </c>
      <c r="E167" s="465">
        <v>10</v>
      </c>
      <c r="F167" s="441"/>
      <c r="G167" s="11"/>
    </row>
    <row r="168" spans="2:8" ht="71.25" x14ac:dyDescent="0.25">
      <c r="B168" s="449" t="s">
        <v>252</v>
      </c>
      <c r="C168" s="297" t="s">
        <v>253</v>
      </c>
      <c r="D168" s="301" t="s">
        <v>168</v>
      </c>
      <c r="E168" s="465">
        <v>10</v>
      </c>
      <c r="F168" s="441"/>
      <c r="G168" s="11"/>
    </row>
    <row r="169" spans="2:8" ht="84.75" customHeight="1" x14ac:dyDescent="0.25">
      <c r="B169" s="449" t="s">
        <v>254</v>
      </c>
      <c r="C169" s="297" t="s">
        <v>255</v>
      </c>
      <c r="D169" s="301" t="s">
        <v>168</v>
      </c>
      <c r="E169" s="465">
        <v>10</v>
      </c>
      <c r="F169" s="441"/>
      <c r="G169" s="11"/>
    </row>
    <row r="170" spans="2:8" ht="71.25" x14ac:dyDescent="0.25">
      <c r="B170" s="449" t="s">
        <v>256</v>
      </c>
      <c r="C170" s="297" t="s">
        <v>257</v>
      </c>
      <c r="D170" s="301" t="s">
        <v>82</v>
      </c>
      <c r="E170" s="465">
        <v>50</v>
      </c>
      <c r="F170" s="441"/>
      <c r="G170" s="11"/>
    </row>
    <row r="171" spans="2:8" x14ac:dyDescent="0.25">
      <c r="B171" s="270"/>
      <c r="C171" s="307" t="s">
        <v>56</v>
      </c>
      <c r="D171" s="301"/>
      <c r="E171" s="461">
        <v>100</v>
      </c>
      <c r="F171" s="441">
        <f>SUM(F165:F170)</f>
        <v>0</v>
      </c>
      <c r="G171" s="11"/>
    </row>
    <row r="172" spans="2:8" s="8" customFormat="1" x14ac:dyDescent="0.25">
      <c r="B172" s="35"/>
      <c r="C172" s="226"/>
      <c r="D172" s="308"/>
      <c r="E172" s="94"/>
      <c r="F172" s="43"/>
      <c r="G172" s="195"/>
      <c r="H172" s="404"/>
    </row>
    <row r="173" spans="2:8" s="157" customFormat="1" ht="50.1" customHeight="1" x14ac:dyDescent="0.25">
      <c r="B173" s="754" t="s">
        <v>258</v>
      </c>
      <c r="C173" s="754"/>
      <c r="D173" s="754"/>
      <c r="E173" s="754"/>
      <c r="F173" s="754"/>
      <c r="G173" s="229"/>
      <c r="H173" s="411"/>
    </row>
    <row r="174" spans="2:8" ht="28.5" customHeight="1" x14ac:dyDescent="0.25">
      <c r="B174" s="443" t="s">
        <v>259</v>
      </c>
      <c r="C174" s="522" t="s">
        <v>260</v>
      </c>
      <c r="D174" s="785"/>
      <c r="E174" s="758">
        <v>25</v>
      </c>
      <c r="F174" s="681"/>
      <c r="G174" s="195"/>
    </row>
    <row r="175" spans="2:8" ht="16.5" x14ac:dyDescent="0.2">
      <c r="B175" s="443"/>
      <c r="C175" s="523" t="s">
        <v>261</v>
      </c>
      <c r="D175" s="786"/>
      <c r="E175" s="759"/>
      <c r="F175" s="682"/>
      <c r="G175" s="266">
        <v>5</v>
      </c>
      <c r="H175" s="435"/>
    </row>
    <row r="176" spans="2:8" ht="40.5" customHeight="1" x14ac:dyDescent="0.2">
      <c r="B176" s="443"/>
      <c r="C176" s="523" t="s">
        <v>262</v>
      </c>
      <c r="D176" s="786"/>
      <c r="E176" s="759"/>
      <c r="F176" s="682"/>
      <c r="G176" s="266">
        <v>5</v>
      </c>
      <c r="H176" s="435"/>
    </row>
    <row r="177" spans="2:8" ht="19.5" customHeight="1" x14ac:dyDescent="0.2">
      <c r="B177" s="443"/>
      <c r="C177" s="523" t="s">
        <v>263</v>
      </c>
      <c r="D177" s="786"/>
      <c r="E177" s="759"/>
      <c r="F177" s="682"/>
      <c r="G177" s="266">
        <v>5</v>
      </c>
      <c r="H177" s="435"/>
    </row>
    <row r="178" spans="2:8" ht="19.5" customHeight="1" x14ac:dyDescent="0.2">
      <c r="B178" s="443"/>
      <c r="C178" s="525" t="s">
        <v>264</v>
      </c>
      <c r="D178" s="786"/>
      <c r="E178" s="759"/>
      <c r="F178" s="682"/>
      <c r="G178" s="266">
        <v>5</v>
      </c>
      <c r="H178" s="435"/>
    </row>
    <row r="179" spans="2:8" ht="39.75" customHeight="1" x14ac:dyDescent="0.2">
      <c r="B179" s="443"/>
      <c r="C179" s="525" t="s">
        <v>265</v>
      </c>
      <c r="D179" s="787"/>
      <c r="E179" s="760"/>
      <c r="F179" s="683"/>
      <c r="G179" s="266">
        <v>5</v>
      </c>
      <c r="H179" s="435"/>
    </row>
    <row r="180" spans="2:8" ht="39.75" customHeight="1" x14ac:dyDescent="0.2">
      <c r="B180" s="442" t="s">
        <v>266</v>
      </c>
      <c r="C180" s="530" t="s">
        <v>267</v>
      </c>
      <c r="D180" s="785"/>
      <c r="E180" s="758">
        <v>25</v>
      </c>
      <c r="F180" s="681"/>
      <c r="G180" s="833">
        <v>4</v>
      </c>
      <c r="H180" s="436"/>
    </row>
    <row r="181" spans="2:8" ht="49.5" x14ac:dyDescent="0.2">
      <c r="B181" s="443"/>
      <c r="C181" s="523" t="s">
        <v>268</v>
      </c>
      <c r="D181" s="786"/>
      <c r="E181" s="759"/>
      <c r="F181" s="682"/>
      <c r="G181" s="834"/>
      <c r="H181" s="437"/>
    </row>
    <row r="182" spans="2:8" ht="27.75" customHeight="1" x14ac:dyDescent="0.2">
      <c r="B182" s="443"/>
      <c r="C182" s="523" t="s">
        <v>269</v>
      </c>
      <c r="D182" s="786"/>
      <c r="E182" s="759"/>
      <c r="F182" s="682"/>
      <c r="G182" s="266">
        <v>4</v>
      </c>
      <c r="H182" s="435"/>
    </row>
    <row r="183" spans="2:8" ht="19.5" customHeight="1" x14ac:dyDescent="0.2">
      <c r="B183" s="443"/>
      <c r="C183" s="523" t="s">
        <v>270</v>
      </c>
      <c r="D183" s="786"/>
      <c r="E183" s="759"/>
      <c r="F183" s="682"/>
      <c r="G183" s="266">
        <v>4</v>
      </c>
      <c r="H183" s="435"/>
    </row>
    <row r="184" spans="2:8" ht="33" x14ac:dyDescent="0.2">
      <c r="B184" s="443"/>
      <c r="C184" s="523" t="s">
        <v>271</v>
      </c>
      <c r="D184" s="786"/>
      <c r="E184" s="759"/>
      <c r="F184" s="682"/>
      <c r="G184" s="266">
        <v>4</v>
      </c>
      <c r="H184" s="435"/>
    </row>
    <row r="185" spans="2:8" ht="19.5" customHeight="1" x14ac:dyDescent="0.2">
      <c r="B185" s="443"/>
      <c r="C185" s="523" t="s">
        <v>263</v>
      </c>
      <c r="D185" s="786"/>
      <c r="E185" s="759"/>
      <c r="F185" s="682"/>
      <c r="G185" s="266">
        <v>4</v>
      </c>
      <c r="H185" s="435"/>
    </row>
    <row r="186" spans="2:8" ht="19.5" customHeight="1" x14ac:dyDescent="0.2">
      <c r="B186" s="443"/>
      <c r="C186" s="523" t="s">
        <v>272</v>
      </c>
      <c r="D186" s="787"/>
      <c r="E186" s="760"/>
      <c r="F186" s="683"/>
      <c r="G186" s="532">
        <v>5</v>
      </c>
      <c r="H186" s="436"/>
    </row>
    <row r="187" spans="2:8" ht="19.5" customHeight="1" x14ac:dyDescent="0.2">
      <c r="B187" s="442" t="s">
        <v>273</v>
      </c>
      <c r="C187" s="522" t="s">
        <v>274</v>
      </c>
      <c r="D187" s="785"/>
      <c r="E187" s="758">
        <v>25</v>
      </c>
      <c r="F187" s="681"/>
      <c r="G187" s="835">
        <v>12</v>
      </c>
      <c r="H187" s="774"/>
    </row>
    <row r="188" spans="2:8" ht="24.75" customHeight="1" x14ac:dyDescent="0.2">
      <c r="B188" s="443"/>
      <c r="C188" s="523" t="s">
        <v>275</v>
      </c>
      <c r="D188" s="786"/>
      <c r="E188" s="759"/>
      <c r="F188" s="682"/>
      <c r="G188" s="836"/>
      <c r="H188" s="776"/>
    </row>
    <row r="189" spans="2:8" ht="24" customHeight="1" x14ac:dyDescent="0.2">
      <c r="B189" s="443"/>
      <c r="C189" s="525" t="s">
        <v>276</v>
      </c>
      <c r="D189" s="787"/>
      <c r="E189" s="760"/>
      <c r="F189" s="683"/>
      <c r="G189" s="533">
        <v>13</v>
      </c>
      <c r="H189" s="435"/>
    </row>
    <row r="190" spans="2:8" ht="49.5" customHeight="1" x14ac:dyDescent="0.25">
      <c r="B190" s="272" t="s">
        <v>277</v>
      </c>
      <c r="C190" s="531" t="s">
        <v>278</v>
      </c>
      <c r="D190" s="110"/>
      <c r="E190" s="492">
        <v>25</v>
      </c>
      <c r="F190" s="441"/>
      <c r="G190" s="375"/>
      <c r="H190" s="412"/>
    </row>
    <row r="191" spans="2:8" x14ac:dyDescent="0.25">
      <c r="B191" s="270"/>
      <c r="C191" s="131" t="s">
        <v>56</v>
      </c>
      <c r="D191" s="110"/>
      <c r="E191" s="493">
        <v>100</v>
      </c>
      <c r="F191" s="441">
        <f>SUM(F174:F190,H175:H189)</f>
        <v>0</v>
      </c>
      <c r="G191" s="195"/>
    </row>
    <row r="192" spans="2:8" s="157" customFormat="1" ht="50.1" customHeight="1" x14ac:dyDescent="0.25">
      <c r="B192" s="754" t="s">
        <v>279</v>
      </c>
      <c r="C192" s="799"/>
      <c r="D192" s="754"/>
      <c r="E192" s="754"/>
      <c r="F192" s="754"/>
      <c r="G192" s="229"/>
      <c r="H192" s="411"/>
    </row>
    <row r="193" spans="2:8" ht="33" x14ac:dyDescent="0.25">
      <c r="B193" s="443" t="s">
        <v>280</v>
      </c>
      <c r="C193" s="109" t="s">
        <v>281</v>
      </c>
      <c r="D193" s="772" t="s">
        <v>282</v>
      </c>
      <c r="E193" s="771">
        <v>16</v>
      </c>
      <c r="F193" s="821"/>
      <c r="G193" s="11"/>
    </row>
    <row r="194" spans="2:8" ht="19.5" customHeight="1" x14ac:dyDescent="0.25">
      <c r="B194" s="443"/>
      <c r="C194" s="299" t="s">
        <v>261</v>
      </c>
      <c r="D194" s="772"/>
      <c r="E194" s="771"/>
      <c r="F194" s="821"/>
      <c r="G194" s="11"/>
    </row>
    <row r="195" spans="2:8" ht="33" x14ac:dyDescent="0.25">
      <c r="B195" s="443"/>
      <c r="C195" s="299" t="s">
        <v>262</v>
      </c>
      <c r="D195" s="772"/>
      <c r="E195" s="771"/>
      <c r="F195" s="821"/>
      <c r="G195" s="11"/>
    </row>
    <row r="196" spans="2:8" ht="19.5" customHeight="1" x14ac:dyDescent="0.25">
      <c r="B196" s="443"/>
      <c r="C196" s="299" t="s">
        <v>263</v>
      </c>
      <c r="D196" s="772"/>
      <c r="E196" s="771"/>
      <c r="F196" s="821"/>
      <c r="G196" s="11"/>
    </row>
    <row r="197" spans="2:8" ht="19.5" customHeight="1" x14ac:dyDescent="0.25">
      <c r="B197" s="444"/>
      <c r="C197" s="299" t="s">
        <v>283</v>
      </c>
      <c r="D197" s="773"/>
      <c r="E197" s="771"/>
      <c r="F197" s="821"/>
      <c r="G197" s="11"/>
    </row>
    <row r="198" spans="2:8" ht="25.5" customHeight="1" x14ac:dyDescent="0.25">
      <c r="B198" s="442" t="s">
        <v>284</v>
      </c>
      <c r="C198" s="109" t="s">
        <v>285</v>
      </c>
      <c r="D198" s="782" t="s">
        <v>165</v>
      </c>
      <c r="E198" s="830">
        <v>20</v>
      </c>
      <c r="F198" s="822"/>
      <c r="G198" s="11"/>
    </row>
    <row r="199" spans="2:8" s="95" customFormat="1" ht="49.5" x14ac:dyDescent="0.25">
      <c r="B199" s="311"/>
      <c r="C199" s="299" t="s">
        <v>286</v>
      </c>
      <c r="D199" s="783"/>
      <c r="E199" s="831"/>
      <c r="F199" s="822"/>
      <c r="H199" s="413"/>
    </row>
    <row r="200" spans="2:8" s="95" customFormat="1" ht="16.5" x14ac:dyDescent="0.25">
      <c r="B200" s="311"/>
      <c r="C200" s="299" t="s">
        <v>287</v>
      </c>
      <c r="D200" s="783"/>
      <c r="E200" s="831"/>
      <c r="F200" s="822"/>
      <c r="H200" s="413"/>
    </row>
    <row r="201" spans="2:8" s="95" customFormat="1" ht="19.5" customHeight="1" x14ac:dyDescent="0.25">
      <c r="B201" s="311"/>
      <c r="C201" s="299" t="s">
        <v>288</v>
      </c>
      <c r="D201" s="783"/>
      <c r="E201" s="831"/>
      <c r="F201" s="822"/>
      <c r="H201" s="413"/>
    </row>
    <row r="202" spans="2:8" s="95" customFormat="1" ht="33" x14ac:dyDescent="0.25">
      <c r="B202" s="311"/>
      <c r="C202" s="523" t="s">
        <v>289</v>
      </c>
      <c r="D202" s="783"/>
      <c r="E202" s="831"/>
      <c r="F202" s="822"/>
      <c r="H202" s="413"/>
    </row>
    <row r="203" spans="2:8" s="95" customFormat="1" ht="19.5" customHeight="1" x14ac:dyDescent="0.25">
      <c r="B203" s="311"/>
      <c r="C203" s="299" t="s">
        <v>290</v>
      </c>
      <c r="D203" s="783"/>
      <c r="E203" s="831"/>
      <c r="F203" s="822"/>
      <c r="H203" s="413"/>
    </row>
    <row r="204" spans="2:8" s="95" customFormat="1" ht="19.5" customHeight="1" x14ac:dyDescent="0.25">
      <c r="B204" s="310"/>
      <c r="C204" s="276" t="s">
        <v>291</v>
      </c>
      <c r="D204" s="784"/>
      <c r="E204" s="832"/>
      <c r="F204" s="822"/>
      <c r="H204" s="413"/>
    </row>
    <row r="205" spans="2:8" ht="88.5" customHeight="1" x14ac:dyDescent="0.25">
      <c r="B205" s="449" t="s">
        <v>292</v>
      </c>
      <c r="C205" s="271" t="s">
        <v>293</v>
      </c>
      <c r="D205" s="85" t="s">
        <v>282</v>
      </c>
      <c r="E205" s="465">
        <v>16</v>
      </c>
      <c r="F205" s="441"/>
      <c r="G205" s="11"/>
    </row>
    <row r="206" spans="2:8" ht="83.25" customHeight="1" x14ac:dyDescent="0.25">
      <c r="B206" s="449" t="s">
        <v>294</v>
      </c>
      <c r="C206" s="109" t="s">
        <v>295</v>
      </c>
      <c r="D206" s="85" t="s">
        <v>282</v>
      </c>
      <c r="E206" s="465">
        <v>16</v>
      </c>
      <c r="F206" s="441"/>
      <c r="G206" s="11"/>
    </row>
    <row r="207" spans="2:8" ht="79.5" customHeight="1" x14ac:dyDescent="0.25">
      <c r="B207" s="449" t="s">
        <v>296</v>
      </c>
      <c r="C207" s="109" t="s">
        <v>297</v>
      </c>
      <c r="D207" s="85" t="s">
        <v>282</v>
      </c>
      <c r="E207" s="465">
        <v>16</v>
      </c>
      <c r="F207" s="441"/>
      <c r="G207" s="11"/>
    </row>
    <row r="208" spans="2:8" ht="81" customHeight="1" x14ac:dyDescent="0.25">
      <c r="B208" s="449" t="s">
        <v>298</v>
      </c>
      <c r="C208" s="109" t="s">
        <v>299</v>
      </c>
      <c r="D208" s="85" t="s">
        <v>282</v>
      </c>
      <c r="E208" s="465">
        <v>16</v>
      </c>
      <c r="F208" s="441"/>
      <c r="G208" s="11"/>
    </row>
    <row r="209" spans="2:8" x14ac:dyDescent="0.25">
      <c r="B209" s="270"/>
      <c r="C209" s="131" t="s">
        <v>56</v>
      </c>
      <c r="D209" s="85"/>
      <c r="E209" s="461">
        <v>100</v>
      </c>
      <c r="F209" s="441">
        <f>SUM(F194:F208)</f>
        <v>0</v>
      </c>
      <c r="G209" s="11"/>
    </row>
    <row r="210" spans="2:8" s="8" customFormat="1" x14ac:dyDescent="0.25">
      <c r="B210" s="25"/>
      <c r="C210" s="92"/>
      <c r="D210" s="170"/>
      <c r="E210" s="93"/>
      <c r="F210" s="16"/>
      <c r="G210" s="97"/>
      <c r="H210" s="404"/>
    </row>
    <row r="211" spans="2:8" s="157" customFormat="1" ht="50.1" customHeight="1" x14ac:dyDescent="0.25">
      <c r="B211" s="754" t="s">
        <v>300</v>
      </c>
      <c r="C211" s="754"/>
      <c r="D211" s="754"/>
      <c r="E211" s="754"/>
      <c r="F211" s="754"/>
      <c r="G211" s="229"/>
      <c r="H211" s="411"/>
    </row>
    <row r="212" spans="2:8" ht="27" customHeight="1" x14ac:dyDescent="0.25">
      <c r="B212" s="535" t="s">
        <v>301</v>
      </c>
      <c r="C212" s="311" t="s">
        <v>302</v>
      </c>
      <c r="D212" s="110"/>
      <c r="E212" s="458">
        <v>12</v>
      </c>
      <c r="F212" s="439"/>
      <c r="G212" s="195"/>
    </row>
    <row r="213" spans="2:8" ht="56.25" customHeight="1" x14ac:dyDescent="0.25">
      <c r="B213" s="280" t="s">
        <v>303</v>
      </c>
      <c r="C213" s="534" t="s">
        <v>304</v>
      </c>
      <c r="D213" s="110"/>
      <c r="E213" s="494">
        <v>24</v>
      </c>
      <c r="F213" s="441"/>
      <c r="G213" s="195"/>
    </row>
    <row r="214" spans="2:8" ht="30" customHeight="1" x14ac:dyDescent="0.25">
      <c r="B214" s="280" t="s">
        <v>305</v>
      </c>
      <c r="C214" s="313" t="s">
        <v>306</v>
      </c>
      <c r="D214" s="110"/>
      <c r="E214" s="315">
        <v>12</v>
      </c>
      <c r="F214" s="441"/>
      <c r="G214" s="195"/>
    </row>
    <row r="215" spans="2:8" ht="34.5" customHeight="1" x14ac:dyDescent="0.25">
      <c r="B215" s="280" t="s">
        <v>307</v>
      </c>
      <c r="C215" s="313" t="s">
        <v>308</v>
      </c>
      <c r="D215" s="110"/>
      <c r="E215" s="315">
        <v>12</v>
      </c>
      <c r="F215" s="441"/>
      <c r="G215" s="195"/>
    </row>
    <row r="216" spans="2:8" ht="79.5" customHeight="1" x14ac:dyDescent="0.25">
      <c r="B216" s="280" t="s">
        <v>309</v>
      </c>
      <c r="C216" s="313" t="s">
        <v>310</v>
      </c>
      <c r="D216" s="110"/>
      <c r="E216" s="315">
        <v>12</v>
      </c>
      <c r="F216" s="441"/>
      <c r="G216" s="195"/>
    </row>
    <row r="217" spans="2:8" ht="49.5" x14ac:dyDescent="0.25">
      <c r="B217" s="280" t="s">
        <v>311</v>
      </c>
      <c r="C217" s="314" t="s">
        <v>312</v>
      </c>
      <c r="D217" s="110"/>
      <c r="E217" s="315">
        <v>12</v>
      </c>
      <c r="F217" s="441"/>
      <c r="G217" s="195"/>
    </row>
    <row r="218" spans="2:8" ht="33" x14ac:dyDescent="0.25">
      <c r="B218" s="824" t="s">
        <v>313</v>
      </c>
      <c r="C218" s="297" t="s">
        <v>314</v>
      </c>
      <c r="D218" s="785"/>
      <c r="E218" s="456">
        <v>16</v>
      </c>
      <c r="F218" s="681"/>
      <c r="G218" s="195"/>
    </row>
    <row r="219" spans="2:8" s="95" customFormat="1" ht="49.5" x14ac:dyDescent="0.2">
      <c r="B219" s="825"/>
      <c r="C219" s="536" t="s">
        <v>315</v>
      </c>
      <c r="D219" s="786"/>
      <c r="E219" s="457"/>
      <c r="F219" s="682"/>
      <c r="G219" s="455">
        <v>2</v>
      </c>
      <c r="H219" s="435"/>
    </row>
    <row r="220" spans="2:8" s="95" customFormat="1" ht="33" x14ac:dyDescent="0.2">
      <c r="B220" s="825"/>
      <c r="C220" s="536" t="s">
        <v>316</v>
      </c>
      <c r="D220" s="786"/>
      <c r="E220" s="457"/>
      <c r="F220" s="682"/>
      <c r="G220" s="455">
        <v>2</v>
      </c>
      <c r="H220" s="435"/>
    </row>
    <row r="221" spans="2:8" s="95" customFormat="1" ht="33" x14ac:dyDescent="0.2">
      <c r="B221" s="825"/>
      <c r="C221" s="536" t="s">
        <v>317</v>
      </c>
      <c r="D221" s="786"/>
      <c r="E221" s="457"/>
      <c r="F221" s="682"/>
      <c r="G221" s="455">
        <v>2</v>
      </c>
      <c r="H221" s="435"/>
    </row>
    <row r="222" spans="2:8" s="95" customFormat="1" ht="19.5" customHeight="1" x14ac:dyDescent="0.2">
      <c r="B222" s="825"/>
      <c r="C222" s="536" t="s">
        <v>318</v>
      </c>
      <c r="D222" s="786"/>
      <c r="E222" s="457"/>
      <c r="F222" s="682"/>
      <c r="G222" s="455">
        <v>2</v>
      </c>
      <c r="H222" s="435"/>
    </row>
    <row r="223" spans="2:8" s="95" customFormat="1" ht="39" customHeight="1" x14ac:dyDescent="0.2">
      <c r="B223" s="825"/>
      <c r="C223" s="536" t="s">
        <v>319</v>
      </c>
      <c r="D223" s="786"/>
      <c r="E223" s="457"/>
      <c r="F223" s="682"/>
      <c r="G223" s="455">
        <v>2</v>
      </c>
      <c r="H223" s="435"/>
    </row>
    <row r="224" spans="2:8" s="95" customFormat="1" ht="33" x14ac:dyDescent="0.2">
      <c r="B224" s="825"/>
      <c r="C224" s="536" t="s">
        <v>320</v>
      </c>
      <c r="D224" s="786"/>
      <c r="E224" s="457"/>
      <c r="F224" s="682"/>
      <c r="G224" s="455">
        <v>2</v>
      </c>
      <c r="H224" s="435"/>
    </row>
    <row r="225" spans="2:8" s="95" customFormat="1" ht="33" x14ac:dyDescent="0.2">
      <c r="B225" s="826"/>
      <c r="C225" s="298" t="s">
        <v>321</v>
      </c>
      <c r="D225" s="787"/>
      <c r="E225" s="457"/>
      <c r="F225" s="683"/>
      <c r="G225" s="455">
        <v>4</v>
      </c>
      <c r="H225" s="435"/>
    </row>
    <row r="226" spans="2:8" x14ac:dyDescent="0.25">
      <c r="B226" s="269"/>
      <c r="C226" s="304" t="s">
        <v>56</v>
      </c>
      <c r="D226" s="158"/>
      <c r="E226" s="459">
        <v>100</v>
      </c>
      <c r="F226" s="438">
        <f>SUM(F212:F225,H219:H225)</f>
        <v>0</v>
      </c>
      <c r="G226" s="195"/>
    </row>
    <row r="227" spans="2:8" s="157" customFormat="1" ht="50.1" customHeight="1" x14ac:dyDescent="0.25">
      <c r="B227" s="755" t="s">
        <v>322</v>
      </c>
      <c r="C227" s="756"/>
      <c r="D227" s="756"/>
      <c r="E227" s="756"/>
      <c r="F227" s="757"/>
      <c r="G227" s="229"/>
      <c r="H227" s="411"/>
    </row>
    <row r="228" spans="2:8" ht="44.25" customHeight="1" x14ac:dyDescent="0.25">
      <c r="B228" s="535" t="s">
        <v>323</v>
      </c>
      <c r="C228" s="306" t="s">
        <v>324</v>
      </c>
      <c r="D228" s="84"/>
      <c r="E228" s="460">
        <v>15</v>
      </c>
      <c r="F228" s="439"/>
      <c r="G228" s="11"/>
    </row>
    <row r="229" spans="2:8" ht="89.25" customHeight="1" x14ac:dyDescent="0.25">
      <c r="B229" s="535" t="s">
        <v>325</v>
      </c>
      <c r="C229" s="109" t="s">
        <v>326</v>
      </c>
      <c r="D229" s="85" t="s">
        <v>327</v>
      </c>
      <c r="E229" s="465">
        <v>15</v>
      </c>
      <c r="F229" s="441"/>
      <c r="G229" s="11"/>
    </row>
    <row r="230" spans="2:8" ht="86.25" customHeight="1" x14ac:dyDescent="0.25">
      <c r="B230" s="535" t="s">
        <v>328</v>
      </c>
      <c r="C230" s="109" t="s">
        <v>329</v>
      </c>
      <c r="D230" s="85" t="s">
        <v>327</v>
      </c>
      <c r="E230" s="452">
        <v>15</v>
      </c>
      <c r="F230" s="441"/>
      <c r="G230" s="11"/>
    </row>
    <row r="231" spans="2:8" ht="71.25" customHeight="1" x14ac:dyDescent="0.25">
      <c r="B231" s="827" t="s">
        <v>330</v>
      </c>
      <c r="C231" s="109" t="s">
        <v>331</v>
      </c>
      <c r="D231" s="761" t="s">
        <v>327</v>
      </c>
      <c r="E231" s="210">
        <v>15</v>
      </c>
      <c r="F231" s="822"/>
      <c r="G231" s="11"/>
    </row>
    <row r="232" spans="2:8" ht="33" x14ac:dyDescent="0.25">
      <c r="B232" s="828"/>
      <c r="C232" s="317" t="s">
        <v>332</v>
      </c>
      <c r="D232" s="761"/>
      <c r="E232" s="457"/>
      <c r="F232" s="822"/>
      <c r="G232" s="11"/>
    </row>
    <row r="233" spans="2:8" ht="16.5" x14ac:dyDescent="0.25">
      <c r="B233" s="828"/>
      <c r="C233" s="317" t="s">
        <v>333</v>
      </c>
      <c r="D233" s="761"/>
      <c r="E233" s="457"/>
      <c r="F233" s="822"/>
      <c r="G233" s="11"/>
    </row>
    <row r="234" spans="2:8" ht="16.5" x14ac:dyDescent="0.25">
      <c r="B234" s="828"/>
      <c r="C234" s="318" t="s">
        <v>334</v>
      </c>
      <c r="D234" s="761"/>
      <c r="E234" s="457"/>
      <c r="F234" s="822"/>
      <c r="G234" s="11"/>
    </row>
    <row r="235" spans="2:8" ht="19.5" customHeight="1" x14ac:dyDescent="0.25">
      <c r="B235" s="828"/>
      <c r="C235" s="318" t="s">
        <v>335</v>
      </c>
      <c r="D235" s="761"/>
      <c r="E235" s="457"/>
      <c r="F235" s="822"/>
      <c r="G235" s="11"/>
    </row>
    <row r="236" spans="2:8" ht="18.75" customHeight="1" x14ac:dyDescent="0.25">
      <c r="B236" s="829"/>
      <c r="C236" s="318" t="s">
        <v>336</v>
      </c>
      <c r="D236" s="761"/>
      <c r="E236" s="458"/>
      <c r="F236" s="822"/>
      <c r="G236" s="11"/>
    </row>
    <row r="237" spans="2:8" ht="71.25" customHeight="1" x14ac:dyDescent="0.25">
      <c r="B237" s="537" t="s">
        <v>337</v>
      </c>
      <c r="C237" s="109" t="s">
        <v>338</v>
      </c>
      <c r="D237" s="761" t="s">
        <v>327</v>
      </c>
      <c r="E237" s="96">
        <v>15</v>
      </c>
      <c r="F237" s="822"/>
      <c r="G237" s="11"/>
    </row>
    <row r="238" spans="2:8" s="95" customFormat="1" ht="23.25" customHeight="1" x14ac:dyDescent="0.25">
      <c r="B238" s="495"/>
      <c r="C238" s="299" t="s">
        <v>339</v>
      </c>
      <c r="D238" s="761"/>
      <c r="E238" s="457"/>
      <c r="F238" s="822"/>
      <c r="H238" s="413"/>
    </row>
    <row r="239" spans="2:8" s="95" customFormat="1" ht="33" x14ac:dyDescent="0.25">
      <c r="B239" s="495"/>
      <c r="C239" s="299" t="s">
        <v>340</v>
      </c>
      <c r="D239" s="761"/>
      <c r="E239" s="457"/>
      <c r="F239" s="822"/>
      <c r="H239" s="413"/>
    </row>
    <row r="240" spans="2:8" s="95" customFormat="1" ht="28.5" customHeight="1" x14ac:dyDescent="0.25">
      <c r="B240" s="496"/>
      <c r="C240" s="276" t="s">
        <v>341</v>
      </c>
      <c r="D240" s="761"/>
      <c r="E240" s="458"/>
      <c r="F240" s="822"/>
      <c r="H240" s="413"/>
    </row>
    <row r="241" spans="2:8" ht="89.25" customHeight="1" x14ac:dyDescent="0.25">
      <c r="B241" s="538" t="s">
        <v>342</v>
      </c>
      <c r="C241" s="271" t="s">
        <v>343</v>
      </c>
      <c r="D241" s="85" t="s">
        <v>105</v>
      </c>
      <c r="E241" s="465">
        <v>25</v>
      </c>
      <c r="F241" s="441"/>
      <c r="G241" s="11"/>
    </row>
    <row r="242" spans="2:8" x14ac:dyDescent="0.25">
      <c r="B242" s="270"/>
      <c r="C242" s="131" t="s">
        <v>56</v>
      </c>
      <c r="D242" s="85"/>
      <c r="E242" s="461">
        <v>100</v>
      </c>
      <c r="F242" s="441">
        <f>SUM(F228:F241)</f>
        <v>0</v>
      </c>
      <c r="G242" s="11"/>
    </row>
    <row r="243" spans="2:8" s="8" customFormat="1" x14ac:dyDescent="0.25">
      <c r="B243" s="25"/>
      <c r="C243" s="92"/>
      <c r="D243" s="170"/>
      <c r="E243" s="93"/>
      <c r="F243" s="16"/>
      <c r="G243" s="97"/>
      <c r="H243" s="404"/>
    </row>
    <row r="244" spans="2:8" s="157" customFormat="1" ht="50.1" customHeight="1" x14ac:dyDescent="0.25">
      <c r="B244" s="823" t="s">
        <v>344</v>
      </c>
      <c r="C244" s="823"/>
      <c r="D244" s="823"/>
      <c r="E244" s="823"/>
      <c r="F244" s="823"/>
      <c r="G244" s="230"/>
      <c r="H244" s="411"/>
    </row>
    <row r="245" spans="2:8" ht="54.75" customHeight="1" x14ac:dyDescent="0.25">
      <c r="B245" s="449" t="s">
        <v>345</v>
      </c>
      <c r="C245" s="297" t="s">
        <v>346</v>
      </c>
      <c r="D245" s="87"/>
      <c r="E245" s="315">
        <v>25</v>
      </c>
      <c r="F245" s="441"/>
      <c r="G245" s="103"/>
    </row>
    <row r="246" spans="2:8" ht="58.5" customHeight="1" x14ac:dyDescent="0.25">
      <c r="B246" s="449" t="s">
        <v>347</v>
      </c>
      <c r="C246" s="534" t="s">
        <v>348</v>
      </c>
      <c r="D246" s="300"/>
      <c r="E246" s="315">
        <v>25</v>
      </c>
      <c r="F246" s="441"/>
      <c r="G246" s="103"/>
    </row>
    <row r="247" spans="2:8" ht="53.25" customHeight="1" x14ac:dyDescent="0.25">
      <c r="B247" s="449" t="s">
        <v>349</v>
      </c>
      <c r="C247" s="539" t="s">
        <v>350</v>
      </c>
      <c r="D247" s="300"/>
      <c r="E247" s="315">
        <v>25</v>
      </c>
      <c r="F247" s="441"/>
      <c r="G247" s="103"/>
    </row>
    <row r="248" spans="2:8" ht="16.5" x14ac:dyDescent="0.25">
      <c r="B248" s="442" t="s">
        <v>351</v>
      </c>
      <c r="C248" s="540" t="s">
        <v>352</v>
      </c>
      <c r="D248" s="300"/>
      <c r="E248" s="456">
        <v>25</v>
      </c>
      <c r="F248" s="681"/>
    </row>
    <row r="249" spans="2:8" s="95" customFormat="1" ht="33" x14ac:dyDescent="0.2">
      <c r="B249" s="311"/>
      <c r="C249" s="536" t="s">
        <v>353</v>
      </c>
      <c r="D249" s="319"/>
      <c r="E249" s="457"/>
      <c r="F249" s="682"/>
      <c r="G249" s="462">
        <v>5</v>
      </c>
      <c r="H249" s="435"/>
    </row>
    <row r="250" spans="2:8" s="95" customFormat="1" ht="19.5" customHeight="1" x14ac:dyDescent="0.2">
      <c r="B250" s="311"/>
      <c r="C250" s="536" t="s">
        <v>354</v>
      </c>
      <c r="D250" s="319"/>
      <c r="E250" s="457"/>
      <c r="F250" s="682"/>
      <c r="G250" s="462">
        <v>5</v>
      </c>
      <c r="H250" s="435"/>
    </row>
    <row r="251" spans="2:8" s="95" customFormat="1" ht="33" x14ac:dyDescent="0.2">
      <c r="B251" s="311"/>
      <c r="C251" s="536" t="s">
        <v>355</v>
      </c>
      <c r="D251" s="319"/>
      <c r="E251" s="457"/>
      <c r="F251" s="682"/>
      <c r="G251" s="462">
        <v>5</v>
      </c>
      <c r="H251" s="435"/>
    </row>
    <row r="252" spans="2:8" s="95" customFormat="1" ht="19.5" customHeight="1" x14ac:dyDescent="0.2">
      <c r="B252" s="311"/>
      <c r="C252" s="536" t="s">
        <v>356</v>
      </c>
      <c r="D252" s="319"/>
      <c r="E252" s="457"/>
      <c r="F252" s="682"/>
      <c r="G252" s="462">
        <v>5</v>
      </c>
      <c r="H252" s="435"/>
    </row>
    <row r="253" spans="2:8" s="95" customFormat="1" ht="53.25" customHeight="1" x14ac:dyDescent="0.2">
      <c r="B253" s="310"/>
      <c r="C253" s="541" t="s">
        <v>357</v>
      </c>
      <c r="D253" s="320"/>
      <c r="E253" s="458"/>
      <c r="F253" s="683"/>
      <c r="G253" s="462">
        <v>5</v>
      </c>
      <c r="H253" s="435"/>
    </row>
    <row r="254" spans="2:8" x14ac:dyDescent="0.25">
      <c r="B254" s="269"/>
      <c r="C254" s="321" t="s">
        <v>56</v>
      </c>
      <c r="D254" s="87"/>
      <c r="E254" s="459">
        <v>100</v>
      </c>
      <c r="F254" s="438">
        <f>SUM(F245:F253,H249:H253)</f>
        <v>0</v>
      </c>
      <c r="G254" s="195"/>
    </row>
    <row r="255" spans="2:8" s="157" customFormat="1" ht="50.1" customHeight="1" x14ac:dyDescent="0.25">
      <c r="B255" s="751" t="s">
        <v>358</v>
      </c>
      <c r="C255" s="752"/>
      <c r="D255" s="752"/>
      <c r="E255" s="752"/>
      <c r="F255" s="753"/>
      <c r="G255" s="229"/>
      <c r="H255" s="411"/>
    </row>
    <row r="256" spans="2:8" ht="102" customHeight="1" x14ac:dyDescent="0.25">
      <c r="B256" s="450" t="s">
        <v>359</v>
      </c>
      <c r="C256" s="542" t="s">
        <v>360</v>
      </c>
      <c r="D256" s="224">
        <v>30</v>
      </c>
      <c r="E256" s="84" t="s">
        <v>159</v>
      </c>
      <c r="F256" s="439"/>
      <c r="G256" s="195"/>
    </row>
    <row r="257" spans="2:8" ht="93" customHeight="1" x14ac:dyDescent="0.25">
      <c r="B257" s="449" t="s">
        <v>361</v>
      </c>
      <c r="C257" s="82" t="s">
        <v>362</v>
      </c>
      <c r="D257" s="171">
        <v>70</v>
      </c>
      <c r="E257" s="85" t="s">
        <v>363</v>
      </c>
      <c r="F257" s="441"/>
      <c r="G257" s="195"/>
    </row>
    <row r="258" spans="2:8" s="67" customFormat="1" x14ac:dyDescent="0.25">
      <c r="B258" s="283"/>
      <c r="C258" s="131" t="s">
        <v>56</v>
      </c>
      <c r="D258" s="461">
        <v>100</v>
      </c>
      <c r="E258" s="85"/>
      <c r="F258" s="441">
        <f>SUM(F256:F257)</f>
        <v>0</v>
      </c>
      <c r="G258" s="195"/>
      <c r="H258" s="414"/>
    </row>
    <row r="259" spans="2:8" s="8" customFormat="1" x14ac:dyDescent="0.25">
      <c r="B259" s="25"/>
      <c r="C259" s="92"/>
      <c r="D259" s="170"/>
      <c r="E259" s="93"/>
      <c r="F259" s="16"/>
      <c r="G259" s="97"/>
      <c r="H259" s="404"/>
    </row>
    <row r="260" spans="2:8" s="157" customFormat="1" ht="50.1" customHeight="1" x14ac:dyDescent="0.25">
      <c r="B260" s="755" t="s">
        <v>364</v>
      </c>
      <c r="C260" s="756"/>
      <c r="D260" s="756"/>
      <c r="E260" s="756"/>
      <c r="F260" s="757"/>
      <c r="G260" s="229"/>
      <c r="H260" s="411"/>
    </row>
    <row r="261" spans="2:8" ht="44.25" customHeight="1" x14ac:dyDescent="0.25">
      <c r="B261" s="272" t="s">
        <v>365</v>
      </c>
      <c r="C261" s="311" t="s">
        <v>366</v>
      </c>
      <c r="D261" s="301"/>
      <c r="E261" s="460">
        <v>35</v>
      </c>
      <c r="F261" s="439"/>
      <c r="G261" s="103"/>
    </row>
    <row r="262" spans="2:8" ht="58.5" customHeight="1" x14ac:dyDescent="0.25">
      <c r="B262" s="272" t="s">
        <v>367</v>
      </c>
      <c r="C262" s="313" t="s">
        <v>368</v>
      </c>
      <c r="D262" s="301"/>
      <c r="E262" s="461">
        <v>35</v>
      </c>
      <c r="F262" s="441"/>
      <c r="G262" s="103"/>
    </row>
    <row r="263" spans="2:8" ht="42" customHeight="1" x14ac:dyDescent="0.25">
      <c r="B263" s="765" t="s">
        <v>369</v>
      </c>
      <c r="C263" s="313" t="s">
        <v>352</v>
      </c>
      <c r="D263" s="762"/>
      <c r="E263" s="762">
        <v>30</v>
      </c>
      <c r="F263" s="681"/>
    </row>
    <row r="264" spans="2:8" ht="42" customHeight="1" x14ac:dyDescent="0.2">
      <c r="B264" s="766"/>
      <c r="C264" s="323" t="s">
        <v>370</v>
      </c>
      <c r="D264" s="763"/>
      <c r="E264" s="763"/>
      <c r="F264" s="682"/>
      <c r="G264" s="455">
        <v>8</v>
      </c>
      <c r="H264" s="435"/>
    </row>
    <row r="265" spans="2:8" ht="51" customHeight="1" x14ac:dyDescent="0.2">
      <c r="B265" s="766"/>
      <c r="C265" s="323" t="s">
        <v>355</v>
      </c>
      <c r="D265" s="763"/>
      <c r="E265" s="763"/>
      <c r="F265" s="682"/>
      <c r="G265" s="455">
        <v>7</v>
      </c>
      <c r="H265" s="435"/>
    </row>
    <row r="266" spans="2:8" ht="34.5" customHeight="1" x14ac:dyDescent="0.2">
      <c r="B266" s="766"/>
      <c r="C266" s="323" t="s">
        <v>356</v>
      </c>
      <c r="D266" s="763"/>
      <c r="E266" s="763"/>
      <c r="F266" s="682"/>
      <c r="G266" s="455">
        <v>7</v>
      </c>
      <c r="H266" s="435"/>
    </row>
    <row r="267" spans="2:8" ht="48" customHeight="1" x14ac:dyDescent="0.2">
      <c r="B267" s="767"/>
      <c r="C267" s="323" t="s">
        <v>357</v>
      </c>
      <c r="D267" s="764"/>
      <c r="E267" s="764"/>
      <c r="F267" s="683"/>
      <c r="G267" s="455">
        <v>8</v>
      </c>
      <c r="H267" s="435"/>
    </row>
    <row r="268" spans="2:8" x14ac:dyDescent="0.25">
      <c r="B268" s="270"/>
      <c r="C268" s="131" t="s">
        <v>56</v>
      </c>
      <c r="D268" s="301"/>
      <c r="E268" s="461">
        <v>100</v>
      </c>
      <c r="F268" s="441">
        <f>SUM(F261:F267,H264:H267)</f>
        <v>0</v>
      </c>
      <c r="G268" s="195"/>
    </row>
    <row r="269" spans="2:8" s="157" customFormat="1" ht="50.1" customHeight="1" x14ac:dyDescent="0.25">
      <c r="B269" s="754" t="s">
        <v>371</v>
      </c>
      <c r="C269" s="754"/>
      <c r="D269" s="754"/>
      <c r="E269" s="754"/>
      <c r="F269" s="754"/>
      <c r="G269" s="229"/>
      <c r="H269" s="411"/>
    </row>
    <row r="270" spans="2:8" ht="89.25" customHeight="1" x14ac:dyDescent="0.25">
      <c r="B270" s="450" t="s">
        <v>372</v>
      </c>
      <c r="C270" s="271" t="s">
        <v>373</v>
      </c>
      <c r="D270" s="301" t="s">
        <v>159</v>
      </c>
      <c r="E270" s="465">
        <v>30</v>
      </c>
      <c r="F270" s="439"/>
    </row>
    <row r="271" spans="2:8" ht="82.5" customHeight="1" x14ac:dyDescent="0.25">
      <c r="B271" s="449" t="s">
        <v>374</v>
      </c>
      <c r="C271" s="109" t="s">
        <v>375</v>
      </c>
      <c r="D271" s="301" t="s">
        <v>363</v>
      </c>
      <c r="E271" s="465">
        <v>70</v>
      </c>
      <c r="F271" s="441"/>
    </row>
    <row r="272" spans="2:8" x14ac:dyDescent="0.25">
      <c r="B272" s="270"/>
      <c r="C272" s="131" t="s">
        <v>56</v>
      </c>
      <c r="D272" s="85"/>
      <c r="E272" s="461">
        <v>100</v>
      </c>
      <c r="F272" s="441">
        <f>SUM(F270:F271)</f>
        <v>0</v>
      </c>
    </row>
    <row r="273" spans="2:8" s="8" customFormat="1" x14ac:dyDescent="0.25">
      <c r="B273" s="25"/>
      <c r="C273" s="92"/>
      <c r="D273" s="170"/>
      <c r="E273" s="93"/>
      <c r="F273" s="16"/>
      <c r="G273" s="97"/>
      <c r="H273" s="404"/>
    </row>
    <row r="274" spans="2:8" s="157" customFormat="1" ht="50.1" customHeight="1" x14ac:dyDescent="0.25">
      <c r="B274" s="754" t="s">
        <v>376</v>
      </c>
      <c r="C274" s="754"/>
      <c r="D274" s="754"/>
      <c r="E274" s="754"/>
      <c r="F274" s="754"/>
      <c r="G274" s="229"/>
      <c r="H274" s="411"/>
    </row>
    <row r="275" spans="2:8" ht="25.5" customHeight="1" x14ac:dyDescent="0.25">
      <c r="B275" s="272" t="s">
        <v>377</v>
      </c>
      <c r="C275" s="530" t="s">
        <v>378</v>
      </c>
      <c r="D275" s="88"/>
      <c r="E275" s="165">
        <v>15</v>
      </c>
      <c r="F275" s="439"/>
    </row>
    <row r="276" spans="2:8" x14ac:dyDescent="0.25">
      <c r="B276" s="272" t="s">
        <v>379</v>
      </c>
      <c r="C276" s="543" t="s">
        <v>380</v>
      </c>
      <c r="D276" s="301"/>
      <c r="E276" s="172">
        <v>15</v>
      </c>
      <c r="F276" s="441"/>
    </row>
    <row r="277" spans="2:8" ht="36.75" customHeight="1" x14ac:dyDescent="0.25">
      <c r="B277" s="272" t="s">
        <v>381</v>
      </c>
      <c r="C277" s="543" t="s">
        <v>382</v>
      </c>
      <c r="D277" s="301"/>
      <c r="E277" s="172">
        <v>15</v>
      </c>
      <c r="F277" s="441"/>
    </row>
    <row r="278" spans="2:8" x14ac:dyDescent="0.25">
      <c r="B278" s="272" t="s">
        <v>383</v>
      </c>
      <c r="C278" s="543" t="s">
        <v>384</v>
      </c>
      <c r="D278" s="301"/>
      <c r="E278" s="172">
        <v>15</v>
      </c>
      <c r="F278" s="441"/>
    </row>
    <row r="279" spans="2:8" ht="86.25" customHeight="1" x14ac:dyDescent="0.25">
      <c r="B279" s="272" t="s">
        <v>385</v>
      </c>
      <c r="C279" s="522" t="s">
        <v>386</v>
      </c>
      <c r="D279" s="301" t="s">
        <v>162</v>
      </c>
      <c r="E279" s="166">
        <v>40</v>
      </c>
      <c r="F279" s="441"/>
    </row>
    <row r="280" spans="2:8" x14ac:dyDescent="0.25">
      <c r="B280" s="270"/>
      <c r="C280" s="131" t="s">
        <v>56</v>
      </c>
      <c r="D280" s="85"/>
      <c r="E280" s="461">
        <v>100</v>
      </c>
      <c r="F280" s="441">
        <f>SUM(F275:F279)</f>
        <v>0</v>
      </c>
    </row>
    <row r="281" spans="2:8" s="8" customFormat="1" x14ac:dyDescent="0.25">
      <c r="B281" s="25"/>
      <c r="C281" s="92"/>
      <c r="D281" s="170"/>
      <c r="E281" s="93"/>
      <c r="F281" s="16"/>
      <c r="G281" s="97"/>
      <c r="H281" s="404"/>
    </row>
    <row r="282" spans="2:8" s="157" customFormat="1" ht="50.1" customHeight="1" x14ac:dyDescent="0.25">
      <c r="B282" s="754" t="s">
        <v>387</v>
      </c>
      <c r="C282" s="754"/>
      <c r="D282" s="754"/>
      <c r="E282" s="754"/>
      <c r="F282" s="754"/>
      <c r="G282" s="229"/>
      <c r="H282" s="411"/>
    </row>
    <row r="283" spans="2:8" ht="47.25" customHeight="1" x14ac:dyDescent="0.25">
      <c r="B283" s="451" t="s">
        <v>388</v>
      </c>
      <c r="C283" s="530" t="s">
        <v>389</v>
      </c>
      <c r="D283" s="224"/>
      <c r="E283" s="165">
        <v>40</v>
      </c>
      <c r="F283" s="439"/>
      <c r="G283" s="103"/>
    </row>
    <row r="284" spans="2:8" ht="42.75" customHeight="1" x14ac:dyDescent="0.25">
      <c r="B284" s="272" t="s">
        <v>390</v>
      </c>
      <c r="C284" s="543" t="s">
        <v>391</v>
      </c>
      <c r="D284" s="166"/>
      <c r="E284" s="173">
        <v>20</v>
      </c>
      <c r="F284" s="441"/>
      <c r="G284" s="103"/>
    </row>
    <row r="285" spans="2:8" ht="50.25" customHeight="1" x14ac:dyDescent="0.25">
      <c r="B285" s="272" t="s">
        <v>392</v>
      </c>
      <c r="C285" s="543" t="s">
        <v>393</v>
      </c>
      <c r="D285" s="166"/>
      <c r="E285" s="172">
        <v>40</v>
      </c>
      <c r="F285" s="441"/>
      <c r="G285" s="103"/>
    </row>
    <row r="286" spans="2:8" x14ac:dyDescent="0.25">
      <c r="B286" s="270"/>
      <c r="C286" s="131" t="s">
        <v>56</v>
      </c>
      <c r="D286" s="166"/>
      <c r="E286" s="461">
        <v>100</v>
      </c>
      <c r="F286" s="441">
        <f>SUM(F283:F285)</f>
        <v>0</v>
      </c>
      <c r="G286" s="195"/>
    </row>
    <row r="287" spans="2:8" s="8" customFormat="1" x14ac:dyDescent="0.25">
      <c r="B287" s="25"/>
      <c r="C287" s="92"/>
      <c r="D287" s="170"/>
      <c r="E287" s="93"/>
      <c r="F287" s="16"/>
      <c r="G287" s="97"/>
      <c r="H287" s="404"/>
    </row>
    <row r="288" spans="2:8" s="157" customFormat="1" ht="50.1" customHeight="1" x14ac:dyDescent="0.25">
      <c r="B288" s="755" t="s">
        <v>394</v>
      </c>
      <c r="C288" s="756"/>
      <c r="D288" s="756"/>
      <c r="E288" s="756"/>
      <c r="F288" s="757"/>
      <c r="G288" s="229"/>
      <c r="H288" s="411"/>
    </row>
    <row r="289" spans="2:8" ht="66.75" customHeight="1" x14ac:dyDescent="0.25">
      <c r="B289" s="272" t="s">
        <v>395</v>
      </c>
      <c r="C289" s="313" t="s">
        <v>396</v>
      </c>
      <c r="D289" s="166"/>
      <c r="E289" s="461">
        <v>25</v>
      </c>
      <c r="F289" s="441"/>
      <c r="G289" s="195"/>
    </row>
    <row r="290" spans="2:8" ht="54" customHeight="1" x14ac:dyDescent="0.25">
      <c r="B290" s="272" t="s">
        <v>397</v>
      </c>
      <c r="C290" s="322" t="s">
        <v>398</v>
      </c>
      <c r="D290" s="166"/>
      <c r="E290" s="461">
        <v>25</v>
      </c>
      <c r="F290" s="441"/>
      <c r="G290" s="195"/>
    </row>
    <row r="291" spans="2:8" ht="45.75" customHeight="1" x14ac:dyDescent="0.25">
      <c r="B291" s="272" t="s">
        <v>399</v>
      </c>
      <c r="C291" s="322" t="s">
        <v>400</v>
      </c>
      <c r="D291" s="166"/>
      <c r="E291" s="461">
        <v>25</v>
      </c>
      <c r="F291" s="441"/>
      <c r="G291" s="195"/>
    </row>
    <row r="292" spans="2:8" ht="66.75" customHeight="1" x14ac:dyDescent="0.25">
      <c r="B292" s="272" t="s">
        <v>401</v>
      </c>
      <c r="C292" s="322" t="s">
        <v>402</v>
      </c>
      <c r="D292" s="166"/>
      <c r="E292" s="461">
        <v>25</v>
      </c>
      <c r="F292" s="441"/>
      <c r="G292" s="195"/>
    </row>
    <row r="293" spans="2:8" x14ac:dyDescent="0.25">
      <c r="B293" s="270"/>
      <c r="C293" s="131" t="s">
        <v>56</v>
      </c>
      <c r="D293" s="166"/>
      <c r="E293" s="461">
        <v>100</v>
      </c>
      <c r="F293" s="441">
        <f>SUM(F289:F292)</f>
        <v>0</v>
      </c>
      <c r="G293" s="195"/>
    </row>
    <row r="294" spans="2:8" s="157" customFormat="1" ht="50.1" customHeight="1" x14ac:dyDescent="0.25">
      <c r="B294" s="813" t="s">
        <v>403</v>
      </c>
      <c r="C294" s="781"/>
      <c r="D294" s="781"/>
      <c r="E294" s="781"/>
      <c r="F294" s="814"/>
      <c r="G294" s="231"/>
      <c r="H294" s="411"/>
    </row>
    <row r="295" spans="2:8" ht="71.25" x14ac:dyDescent="0.25">
      <c r="B295" s="272" t="s">
        <v>404</v>
      </c>
      <c r="C295" s="322" t="s">
        <v>405</v>
      </c>
      <c r="D295" s="85" t="s">
        <v>105</v>
      </c>
      <c r="E295" s="465">
        <v>25</v>
      </c>
      <c r="F295" s="441"/>
    </row>
    <row r="296" spans="2:8" ht="71.25" x14ac:dyDescent="0.25">
      <c r="B296" s="272" t="s">
        <v>406</v>
      </c>
      <c r="C296" s="322" t="s">
        <v>407</v>
      </c>
      <c r="D296" s="85" t="s">
        <v>105</v>
      </c>
      <c r="E296" s="465">
        <v>25</v>
      </c>
      <c r="F296" s="441"/>
    </row>
    <row r="297" spans="2:8" ht="71.25" x14ac:dyDescent="0.25">
      <c r="B297" s="272" t="s">
        <v>408</v>
      </c>
      <c r="C297" s="322" t="s">
        <v>409</v>
      </c>
      <c r="D297" s="85" t="s">
        <v>105</v>
      </c>
      <c r="E297" s="465">
        <v>25</v>
      </c>
      <c r="F297" s="441"/>
    </row>
    <row r="298" spans="2:8" ht="71.25" x14ac:dyDescent="0.25">
      <c r="B298" s="272" t="s">
        <v>410</v>
      </c>
      <c r="C298" s="325" t="s">
        <v>411</v>
      </c>
      <c r="D298" s="86" t="s">
        <v>105</v>
      </c>
      <c r="E298" s="452">
        <v>25</v>
      </c>
      <c r="F298" s="441"/>
    </row>
    <row r="299" spans="2:8" x14ac:dyDescent="0.25">
      <c r="B299" s="270"/>
      <c r="C299" s="131" t="s">
        <v>56</v>
      </c>
      <c r="D299" s="85"/>
      <c r="E299" s="461">
        <v>100</v>
      </c>
      <c r="F299" s="441">
        <f>SUM(F295:F298)</f>
        <v>0</v>
      </c>
    </row>
    <row r="300" spans="2:8" x14ac:dyDescent="0.25">
      <c r="B300" s="768" t="s">
        <v>412</v>
      </c>
      <c r="C300" s="769"/>
      <c r="D300" s="769"/>
      <c r="E300" s="770"/>
      <c r="F300" s="393">
        <f>(F19+F27+F41+F91+F112+F130+F148+F163+F191+F226+F254+F268+F280+F286+F293)/15</f>
        <v>0</v>
      </c>
    </row>
    <row r="301" spans="2:8" x14ac:dyDescent="0.25">
      <c r="B301" s="768" t="s">
        <v>413</v>
      </c>
      <c r="C301" s="769"/>
      <c r="D301" s="769"/>
      <c r="E301" s="770"/>
      <c r="F301" s="401">
        <f>(F23+F30+F47+F97+F116+F116+F141+F152+F171+F209+F242+F258+F272+F280+F286+F299)/15</f>
        <v>0</v>
      </c>
    </row>
    <row r="302" spans="2:8" ht="20.25" thickBot="1" x14ac:dyDescent="0.3">
      <c r="B302" s="286"/>
      <c r="C302" s="80"/>
      <c r="D302" s="174"/>
      <c r="E302" s="75"/>
      <c r="F302" s="43"/>
      <c r="G302" s="195"/>
    </row>
    <row r="303" spans="2:8" s="66" customFormat="1" ht="99.95" customHeight="1" x14ac:dyDescent="0.25">
      <c r="B303" s="815" t="s">
        <v>21</v>
      </c>
      <c r="C303" s="816"/>
      <c r="D303" s="816"/>
      <c r="E303" s="816"/>
      <c r="F303" s="817"/>
      <c r="G303" s="233"/>
      <c r="H303" s="407"/>
    </row>
    <row r="304" spans="2:8" s="157" customFormat="1" ht="50.1" customHeight="1" x14ac:dyDescent="0.25">
      <c r="B304" s="818" t="s">
        <v>414</v>
      </c>
      <c r="C304" s="819"/>
      <c r="D304" s="819"/>
      <c r="E304" s="819"/>
      <c r="F304" s="820"/>
      <c r="G304" s="234"/>
      <c r="H304" s="411"/>
    </row>
    <row r="305" spans="2:20" ht="27.75" customHeight="1" x14ac:dyDescent="0.25">
      <c r="B305" s="464" t="s">
        <v>415</v>
      </c>
      <c r="C305" s="544" t="s">
        <v>416</v>
      </c>
      <c r="D305" s="446"/>
      <c r="E305" s="176">
        <v>7</v>
      </c>
      <c r="F305" s="448"/>
      <c r="G305" s="195"/>
    </row>
    <row r="306" spans="2:20" ht="27.75" customHeight="1" x14ac:dyDescent="0.25">
      <c r="B306" s="464" t="s">
        <v>417</v>
      </c>
      <c r="C306" s="545" t="s">
        <v>418</v>
      </c>
      <c r="D306" s="328"/>
      <c r="E306" s="177">
        <v>8</v>
      </c>
      <c r="F306" s="428"/>
      <c r="G306" s="195"/>
    </row>
    <row r="307" spans="2:20" ht="27.75" customHeight="1" x14ac:dyDescent="0.25">
      <c r="B307" s="464" t="s">
        <v>419</v>
      </c>
      <c r="C307" s="545" t="s">
        <v>420</v>
      </c>
      <c r="D307" s="328"/>
      <c r="E307" s="177">
        <v>8</v>
      </c>
      <c r="F307" s="428"/>
      <c r="G307" s="195"/>
    </row>
    <row r="308" spans="2:20" ht="42.75" customHeight="1" x14ac:dyDescent="0.25">
      <c r="B308" s="464" t="s">
        <v>421</v>
      </c>
      <c r="C308" s="545" t="s">
        <v>422</v>
      </c>
      <c r="D308" s="328"/>
      <c r="E308" s="177">
        <v>8</v>
      </c>
      <c r="F308" s="428"/>
      <c r="G308" s="195"/>
    </row>
    <row r="309" spans="2:20" ht="37.5" customHeight="1" x14ac:dyDescent="0.25">
      <c r="B309" s="464" t="s">
        <v>423</v>
      </c>
      <c r="C309" s="545" t="s">
        <v>424</v>
      </c>
      <c r="D309" s="328"/>
      <c r="E309" s="177">
        <v>7</v>
      </c>
      <c r="F309" s="428"/>
      <c r="G309" s="195"/>
    </row>
    <row r="310" spans="2:20" ht="102" customHeight="1" x14ac:dyDescent="0.25">
      <c r="B310" s="464" t="s">
        <v>425</v>
      </c>
      <c r="C310" s="545" t="s">
        <v>426</v>
      </c>
      <c r="D310" s="328"/>
      <c r="E310" s="177">
        <v>8</v>
      </c>
      <c r="F310" s="428"/>
      <c r="G310" s="195"/>
    </row>
    <row r="311" spans="2:20" ht="40.5" customHeight="1" x14ac:dyDescent="0.25">
      <c r="B311" s="464" t="s">
        <v>427</v>
      </c>
      <c r="C311" s="546" t="s">
        <v>428</v>
      </c>
      <c r="D311" s="328"/>
      <c r="E311" s="178">
        <v>7</v>
      </c>
      <c r="F311" s="428"/>
      <c r="G311" s="195"/>
    </row>
    <row r="312" spans="2:20" ht="33" x14ac:dyDescent="0.25">
      <c r="B312" s="745" t="s">
        <v>429</v>
      </c>
      <c r="C312" s="547" t="s">
        <v>430</v>
      </c>
      <c r="D312" s="724"/>
      <c r="E312" s="178">
        <v>8</v>
      </c>
      <c r="F312" s="707"/>
      <c r="G312" s="195"/>
    </row>
    <row r="313" spans="2:20" s="95" customFormat="1" ht="18" customHeight="1" x14ac:dyDescent="0.25">
      <c r="B313" s="746"/>
      <c r="C313" s="548" t="s">
        <v>431</v>
      </c>
      <c r="D313" s="725"/>
      <c r="E313" s="179"/>
      <c r="F313" s="708"/>
      <c r="G313" s="462">
        <v>3</v>
      </c>
      <c r="H313" s="415"/>
    </row>
    <row r="314" spans="2:20" s="95" customFormat="1" ht="18" customHeight="1" x14ac:dyDescent="0.25">
      <c r="B314" s="746"/>
      <c r="C314" s="548" t="s">
        <v>432</v>
      </c>
      <c r="D314" s="725"/>
      <c r="E314" s="179"/>
      <c r="F314" s="708"/>
      <c r="G314" s="462">
        <v>3</v>
      </c>
      <c r="H314" s="415"/>
    </row>
    <row r="315" spans="2:20" s="95" customFormat="1" ht="18" customHeight="1" x14ac:dyDescent="0.25">
      <c r="B315" s="747"/>
      <c r="C315" s="549" t="s">
        <v>433</v>
      </c>
      <c r="D315" s="726"/>
      <c r="E315" s="176"/>
      <c r="F315" s="709"/>
      <c r="G315" s="533">
        <v>2</v>
      </c>
      <c r="H315" s="415"/>
    </row>
    <row r="316" spans="2:20" ht="40.5" customHeight="1" x14ac:dyDescent="0.25">
      <c r="B316" s="333" t="s">
        <v>434</v>
      </c>
      <c r="C316" s="592" t="s">
        <v>435</v>
      </c>
      <c r="D316" s="445"/>
      <c r="E316" s="430">
        <v>8</v>
      </c>
      <c r="F316" s="428"/>
      <c r="G316" s="195"/>
    </row>
    <row r="317" spans="2:20" ht="18" customHeight="1" x14ac:dyDescent="0.25">
      <c r="B317" s="736" t="s">
        <v>436</v>
      </c>
      <c r="C317" s="546" t="s">
        <v>437</v>
      </c>
      <c r="D317" s="445"/>
      <c r="E317" s="211">
        <v>9</v>
      </c>
      <c r="F317" s="707"/>
      <c r="G317" s="195"/>
      <c r="T317" s="70"/>
    </row>
    <row r="318" spans="2:20" s="95" customFormat="1" ht="18" customHeight="1" x14ac:dyDescent="0.25">
      <c r="B318" s="737"/>
      <c r="C318" s="550" t="s">
        <v>438</v>
      </c>
      <c r="D318" s="337"/>
      <c r="E318" s="212"/>
      <c r="F318" s="708"/>
      <c r="G318" s="455">
        <v>4</v>
      </c>
      <c r="H318" s="415"/>
    </row>
    <row r="319" spans="2:20" s="95" customFormat="1" ht="23.25" customHeight="1" x14ac:dyDescent="0.25">
      <c r="B319" s="738"/>
      <c r="C319" s="550" t="s">
        <v>439</v>
      </c>
      <c r="D319" s="338"/>
      <c r="E319" s="336"/>
      <c r="F319" s="709"/>
      <c r="G319" s="455">
        <v>5</v>
      </c>
      <c r="H319" s="415"/>
    </row>
    <row r="320" spans="2:20" ht="18" customHeight="1" x14ac:dyDescent="0.25">
      <c r="B320" s="745" t="s">
        <v>440</v>
      </c>
      <c r="C320" s="547" t="s">
        <v>441</v>
      </c>
      <c r="D320" s="724"/>
      <c r="E320" s="179">
        <v>8</v>
      </c>
      <c r="F320" s="707"/>
      <c r="G320" s="195"/>
    </row>
    <row r="321" spans="2:8" ht="18" customHeight="1" x14ac:dyDescent="0.25">
      <c r="B321" s="746"/>
      <c r="C321" s="548" t="s">
        <v>442</v>
      </c>
      <c r="D321" s="725"/>
      <c r="E321" s="179"/>
      <c r="F321" s="708"/>
      <c r="G321" s="455">
        <v>2</v>
      </c>
      <c r="H321" s="416"/>
    </row>
    <row r="322" spans="2:8" ht="18" customHeight="1" x14ac:dyDescent="0.25">
      <c r="B322" s="746"/>
      <c r="C322" s="548" t="s">
        <v>443</v>
      </c>
      <c r="D322" s="725"/>
      <c r="E322" s="179"/>
      <c r="F322" s="708"/>
      <c r="G322" s="455">
        <v>3</v>
      </c>
      <c r="H322" s="416"/>
    </row>
    <row r="323" spans="2:8" ht="27.75" customHeight="1" x14ac:dyDescent="0.25">
      <c r="B323" s="747"/>
      <c r="C323" s="549" t="s">
        <v>444</v>
      </c>
      <c r="D323" s="726"/>
      <c r="E323" s="176"/>
      <c r="F323" s="709"/>
      <c r="G323" s="455">
        <v>3</v>
      </c>
      <c r="H323" s="416"/>
    </row>
    <row r="324" spans="2:8" ht="50.25" customHeight="1" x14ac:dyDescent="0.25">
      <c r="B324" s="464" t="s">
        <v>445</v>
      </c>
      <c r="C324" s="544" t="s">
        <v>446</v>
      </c>
      <c r="D324" s="328"/>
      <c r="E324" s="181">
        <v>7</v>
      </c>
      <c r="F324" s="428"/>
      <c r="G324" s="195"/>
    </row>
    <row r="325" spans="2:8" ht="138" customHeight="1" x14ac:dyDescent="0.25">
      <c r="B325" s="464" t="s">
        <v>447</v>
      </c>
      <c r="C325" s="545" t="s">
        <v>448</v>
      </c>
      <c r="D325" s="328"/>
      <c r="E325" s="181">
        <v>7</v>
      </c>
      <c r="F325" s="428"/>
      <c r="G325" s="195"/>
    </row>
    <row r="326" spans="2:8" ht="28.5" customHeight="1" x14ac:dyDescent="0.25">
      <c r="B326" s="288"/>
      <c r="C326" s="330" t="s">
        <v>56</v>
      </c>
      <c r="D326" s="328"/>
      <c r="E326" s="467">
        <v>100</v>
      </c>
      <c r="F326" s="428">
        <f>SUM(F305:F325,H313:H323)</f>
        <v>0</v>
      </c>
      <c r="G326" s="195"/>
    </row>
    <row r="327" spans="2:8" s="157" customFormat="1" ht="50.1" customHeight="1" x14ac:dyDescent="0.25">
      <c r="B327" s="727" t="s">
        <v>449</v>
      </c>
      <c r="C327" s="727"/>
      <c r="D327" s="727"/>
      <c r="E327" s="727"/>
      <c r="F327" s="728"/>
      <c r="G327" s="229"/>
      <c r="H327" s="411"/>
    </row>
    <row r="328" spans="2:8" ht="33" x14ac:dyDescent="0.25">
      <c r="B328" s="463" t="s">
        <v>450</v>
      </c>
      <c r="C328" s="551" t="s">
        <v>451</v>
      </c>
      <c r="D328" s="445"/>
      <c r="E328" s="430">
        <v>40</v>
      </c>
      <c r="F328" s="428"/>
      <c r="G328" s="195"/>
    </row>
    <row r="329" spans="2:8" ht="18" customHeight="1" x14ac:dyDescent="0.25">
      <c r="B329" s="736" t="s">
        <v>452</v>
      </c>
      <c r="C329" s="552" t="s">
        <v>453</v>
      </c>
      <c r="D329" s="468"/>
      <c r="E329" s="719">
        <v>40</v>
      </c>
      <c r="F329" s="707"/>
      <c r="G329" s="8"/>
    </row>
    <row r="330" spans="2:8" ht="45" customHeight="1" x14ac:dyDescent="0.25">
      <c r="B330" s="737"/>
      <c r="C330" s="548" t="s">
        <v>454</v>
      </c>
      <c r="D330" s="469"/>
      <c r="E330" s="720"/>
      <c r="F330" s="708"/>
      <c r="G330" s="228">
        <v>20</v>
      </c>
      <c r="H330" s="416"/>
    </row>
    <row r="331" spans="2:8" ht="38.25" customHeight="1" x14ac:dyDescent="0.25">
      <c r="B331" s="738"/>
      <c r="C331" s="549" t="s">
        <v>455</v>
      </c>
      <c r="D331" s="339"/>
      <c r="E331" s="721"/>
      <c r="F331" s="709"/>
      <c r="G331" s="228">
        <v>20</v>
      </c>
      <c r="H331" s="416"/>
    </row>
    <row r="332" spans="2:8" ht="44.25" customHeight="1" x14ac:dyDescent="0.25">
      <c r="B332" s="464" t="s">
        <v>456</v>
      </c>
      <c r="C332" s="553" t="s">
        <v>457</v>
      </c>
      <c r="D332" s="446"/>
      <c r="E332" s="431">
        <v>20</v>
      </c>
      <c r="F332" s="428"/>
      <c r="G332" s="195"/>
    </row>
    <row r="333" spans="2:8" ht="30" customHeight="1" x14ac:dyDescent="0.25">
      <c r="B333" s="288"/>
      <c r="C333" s="182" t="s">
        <v>56</v>
      </c>
      <c r="D333" s="328"/>
      <c r="E333" s="467">
        <v>100</v>
      </c>
      <c r="F333" s="428">
        <f>SUM(F328:F332,H330:H331)</f>
        <v>0</v>
      </c>
      <c r="G333" s="195"/>
    </row>
    <row r="334" spans="2:8" s="157" customFormat="1" ht="50.1" customHeight="1" x14ac:dyDescent="0.25">
      <c r="B334" s="727" t="s">
        <v>458</v>
      </c>
      <c r="C334" s="727"/>
      <c r="D334" s="727"/>
      <c r="E334" s="727"/>
      <c r="F334" s="728"/>
      <c r="G334" s="229"/>
      <c r="H334" s="411"/>
    </row>
    <row r="335" spans="2:8" ht="28.5" customHeight="1" x14ac:dyDescent="0.25">
      <c r="B335" s="333" t="s">
        <v>459</v>
      </c>
      <c r="C335" s="327" t="s">
        <v>460</v>
      </c>
      <c r="D335" s="328"/>
      <c r="E335" s="179">
        <v>20</v>
      </c>
      <c r="F335" s="428"/>
      <c r="G335" s="195"/>
    </row>
    <row r="336" spans="2:8" ht="42.75" customHeight="1" x14ac:dyDescent="0.25">
      <c r="B336" s="736" t="s">
        <v>461</v>
      </c>
      <c r="C336" s="547" t="s">
        <v>462</v>
      </c>
      <c r="D336" s="722"/>
      <c r="E336" s="704">
        <v>40</v>
      </c>
      <c r="F336" s="841"/>
      <c r="G336" s="195"/>
    </row>
    <row r="337" spans="2:8" s="95" customFormat="1" ht="29.25" customHeight="1" x14ac:dyDescent="0.25">
      <c r="B337" s="737"/>
      <c r="C337" s="548" t="s">
        <v>463</v>
      </c>
      <c r="D337" s="723"/>
      <c r="E337" s="705"/>
      <c r="F337" s="841"/>
      <c r="G337" s="235"/>
      <c r="H337" s="413"/>
    </row>
    <row r="338" spans="2:8" s="95" customFormat="1" ht="39" customHeight="1" x14ac:dyDescent="0.25">
      <c r="B338" s="738"/>
      <c r="C338" s="549" t="s">
        <v>464</v>
      </c>
      <c r="D338" s="723"/>
      <c r="E338" s="706"/>
      <c r="F338" s="841"/>
      <c r="G338" s="235"/>
      <c r="H338" s="413"/>
    </row>
    <row r="339" spans="2:8" ht="33" x14ac:dyDescent="0.25">
      <c r="B339" s="440" t="s">
        <v>465</v>
      </c>
      <c r="C339" s="331" t="s">
        <v>466</v>
      </c>
      <c r="D339" s="724"/>
      <c r="E339" s="719">
        <v>20</v>
      </c>
      <c r="F339" s="841"/>
      <c r="G339" s="195"/>
    </row>
    <row r="340" spans="2:8" s="95" customFormat="1" ht="18" customHeight="1" x14ac:dyDescent="0.25">
      <c r="B340" s="331"/>
      <c r="C340" s="334" t="s">
        <v>467</v>
      </c>
      <c r="D340" s="725"/>
      <c r="E340" s="720"/>
      <c r="F340" s="841"/>
      <c r="G340" s="235"/>
      <c r="H340" s="413"/>
    </row>
    <row r="341" spans="2:8" s="95" customFormat="1" ht="18" customHeight="1" x14ac:dyDescent="0.25">
      <c r="B341" s="331"/>
      <c r="C341" s="334" t="s">
        <v>468</v>
      </c>
      <c r="D341" s="725"/>
      <c r="E341" s="720"/>
      <c r="F341" s="841"/>
      <c r="G341" s="235"/>
      <c r="H341" s="413"/>
    </row>
    <row r="342" spans="2:8" s="95" customFormat="1" ht="32.25" customHeight="1" x14ac:dyDescent="0.25">
      <c r="B342" s="329"/>
      <c r="C342" s="334" t="s">
        <v>469</v>
      </c>
      <c r="D342" s="726"/>
      <c r="E342" s="721"/>
      <c r="F342" s="841"/>
      <c r="G342" s="235"/>
      <c r="H342" s="413"/>
    </row>
    <row r="343" spans="2:8" ht="33" x14ac:dyDescent="0.25">
      <c r="B343" s="429" t="s">
        <v>470</v>
      </c>
      <c r="C343" s="332" t="s">
        <v>471</v>
      </c>
      <c r="D343" s="724"/>
      <c r="E343" s="719">
        <v>20</v>
      </c>
      <c r="F343" s="841"/>
      <c r="G343" s="195"/>
    </row>
    <row r="344" spans="2:8" s="95" customFormat="1" ht="18" customHeight="1" x14ac:dyDescent="0.25">
      <c r="B344" s="331"/>
      <c r="C344" s="334" t="s">
        <v>472</v>
      </c>
      <c r="D344" s="725"/>
      <c r="E344" s="720"/>
      <c r="F344" s="841"/>
      <c r="G344" s="235"/>
      <c r="H344" s="413"/>
    </row>
    <row r="345" spans="2:8" s="95" customFormat="1" ht="27.75" customHeight="1" x14ac:dyDescent="0.25">
      <c r="B345" s="331"/>
      <c r="C345" s="335" t="s">
        <v>473</v>
      </c>
      <c r="D345" s="726"/>
      <c r="E345" s="721"/>
      <c r="F345" s="841"/>
      <c r="G345" s="235"/>
      <c r="H345" s="413"/>
    </row>
    <row r="346" spans="2:8" ht="30" customHeight="1" x14ac:dyDescent="0.25">
      <c r="B346" s="289"/>
      <c r="C346" s="340" t="s">
        <v>56</v>
      </c>
      <c r="D346" s="328"/>
      <c r="E346" s="341">
        <v>100</v>
      </c>
      <c r="F346" s="428">
        <f>SUM(F335:F345)</f>
        <v>0</v>
      </c>
      <c r="G346" s="195"/>
    </row>
    <row r="347" spans="2:8" s="157" customFormat="1" ht="50.1" customHeight="1" x14ac:dyDescent="0.25">
      <c r="B347" s="727" t="s">
        <v>474</v>
      </c>
      <c r="C347" s="727"/>
      <c r="D347" s="727"/>
      <c r="E347" s="727"/>
      <c r="F347" s="728"/>
      <c r="G347" s="229"/>
      <c r="H347" s="411"/>
    </row>
    <row r="348" spans="2:8" ht="63" customHeight="1" x14ac:dyDescent="0.25">
      <c r="B348" s="287"/>
      <c r="C348" s="554" t="s">
        <v>475</v>
      </c>
      <c r="D348" s="328"/>
      <c r="E348" s="180"/>
      <c r="F348" s="428"/>
      <c r="G348" s="236"/>
    </row>
    <row r="349" spans="2:8" ht="18" customHeight="1" x14ac:dyDescent="0.25">
      <c r="B349" s="440" t="s">
        <v>476</v>
      </c>
      <c r="C349" s="547" t="s">
        <v>477</v>
      </c>
      <c r="D349" s="724"/>
      <c r="E349" s="704">
        <v>50</v>
      </c>
      <c r="F349" s="707"/>
      <c r="G349" s="195"/>
    </row>
    <row r="350" spans="2:8" s="95" customFormat="1" ht="33" x14ac:dyDescent="0.25">
      <c r="B350" s="331"/>
      <c r="C350" s="548" t="s">
        <v>478</v>
      </c>
      <c r="D350" s="725"/>
      <c r="E350" s="705"/>
      <c r="F350" s="708"/>
      <c r="G350" s="249">
        <v>25</v>
      </c>
      <c r="H350" s="415"/>
    </row>
    <row r="351" spans="2:8" s="95" customFormat="1" ht="18" customHeight="1" x14ac:dyDescent="0.25">
      <c r="B351" s="329"/>
      <c r="C351" s="549" t="s">
        <v>479</v>
      </c>
      <c r="D351" s="726"/>
      <c r="E351" s="706"/>
      <c r="F351" s="709"/>
      <c r="G351" s="249">
        <v>25</v>
      </c>
      <c r="H351" s="415"/>
    </row>
    <row r="352" spans="2:8" ht="77.25" customHeight="1" x14ac:dyDescent="0.25">
      <c r="B352" s="464" t="s">
        <v>480</v>
      </c>
      <c r="C352" s="544" t="s">
        <v>481</v>
      </c>
      <c r="D352" s="328"/>
      <c r="E352" s="431">
        <v>50</v>
      </c>
      <c r="F352" s="428"/>
      <c r="G352" s="195"/>
    </row>
    <row r="353" spans="2:8" ht="30" customHeight="1" x14ac:dyDescent="0.25">
      <c r="B353" s="288"/>
      <c r="C353" s="342" t="s">
        <v>56</v>
      </c>
      <c r="D353" s="328"/>
      <c r="E353" s="467">
        <v>100</v>
      </c>
      <c r="F353" s="428">
        <f>SUM(F348:F352,H350:H351)</f>
        <v>0</v>
      </c>
      <c r="G353" s="195"/>
    </row>
    <row r="354" spans="2:8" s="157" customFormat="1" ht="50.1" customHeight="1" x14ac:dyDescent="0.25">
      <c r="B354" s="727" t="s">
        <v>482</v>
      </c>
      <c r="C354" s="729"/>
      <c r="D354" s="727"/>
      <c r="E354" s="727"/>
      <c r="F354" s="728"/>
      <c r="G354" s="229"/>
      <c r="H354" s="411"/>
    </row>
    <row r="355" spans="2:8" s="157" customFormat="1" ht="30.75" customHeight="1" x14ac:dyDescent="0.25">
      <c r="B355" s="734" t="s">
        <v>483</v>
      </c>
      <c r="C355" s="555" t="s">
        <v>484</v>
      </c>
      <c r="D355" s="710"/>
      <c r="E355" s="731">
        <v>100</v>
      </c>
      <c r="F355" s="713"/>
      <c r="G355" s="229"/>
      <c r="H355" s="411"/>
    </row>
    <row r="356" spans="2:8" ht="33" customHeight="1" x14ac:dyDescent="0.25">
      <c r="B356" s="734"/>
      <c r="C356" s="548" t="s">
        <v>485</v>
      </c>
      <c r="D356" s="711"/>
      <c r="E356" s="731"/>
      <c r="F356" s="714"/>
      <c r="G356" s="268">
        <v>10</v>
      </c>
      <c r="H356" s="416"/>
    </row>
    <row r="357" spans="2:8" ht="18" customHeight="1" x14ac:dyDescent="0.25">
      <c r="B357" s="734"/>
      <c r="C357" s="548" t="s">
        <v>486</v>
      </c>
      <c r="D357" s="711"/>
      <c r="E357" s="731"/>
      <c r="F357" s="714"/>
      <c r="G357" s="268">
        <v>30</v>
      </c>
      <c r="H357" s="416"/>
    </row>
    <row r="358" spans="2:8" ht="33.75" customHeight="1" x14ac:dyDescent="0.25">
      <c r="B358" s="734"/>
      <c r="C358" s="548" t="s">
        <v>487</v>
      </c>
      <c r="D358" s="711"/>
      <c r="E358" s="731"/>
      <c r="F358" s="714"/>
      <c r="G358" s="268">
        <v>20</v>
      </c>
      <c r="H358" s="416"/>
    </row>
    <row r="359" spans="2:8" ht="18" customHeight="1" x14ac:dyDescent="0.25">
      <c r="B359" s="735"/>
      <c r="C359" s="549" t="s">
        <v>488</v>
      </c>
      <c r="D359" s="712"/>
      <c r="E359" s="732"/>
      <c r="F359" s="715"/>
      <c r="G359" s="268">
        <v>40</v>
      </c>
      <c r="H359" s="416"/>
    </row>
    <row r="360" spans="2:8" ht="30" customHeight="1" x14ac:dyDescent="0.25">
      <c r="B360" s="556"/>
      <c r="C360" s="557" t="s">
        <v>56</v>
      </c>
      <c r="D360" s="558"/>
      <c r="E360" s="559">
        <v>100</v>
      </c>
      <c r="F360" s="560">
        <f>SUM(F355,H356:H359)</f>
        <v>0</v>
      </c>
      <c r="G360" s="195"/>
    </row>
    <row r="361" spans="2:8" s="157" customFormat="1" ht="50.1" customHeight="1" x14ac:dyDescent="0.25">
      <c r="B361" s="844" t="s">
        <v>489</v>
      </c>
      <c r="C361" s="845"/>
      <c r="D361" s="844"/>
      <c r="E361" s="844"/>
      <c r="F361" s="846"/>
      <c r="G361" s="229"/>
      <c r="H361" s="411"/>
    </row>
    <row r="362" spans="2:8" s="157" customFormat="1" ht="18" x14ac:dyDescent="0.25">
      <c r="B362" s="733" t="s">
        <v>490</v>
      </c>
      <c r="C362" s="547" t="s">
        <v>491</v>
      </c>
      <c r="D362" s="710"/>
      <c r="E362" s="730">
        <v>30</v>
      </c>
      <c r="F362" s="713"/>
      <c r="G362" s="229"/>
      <c r="H362" s="411"/>
    </row>
    <row r="363" spans="2:8" ht="18" customHeight="1" x14ac:dyDescent="0.25">
      <c r="B363" s="734"/>
      <c r="C363" s="548" t="s">
        <v>492</v>
      </c>
      <c r="D363" s="711"/>
      <c r="E363" s="731"/>
      <c r="F363" s="714"/>
      <c r="G363" s="268">
        <v>10</v>
      </c>
      <c r="H363" s="416"/>
    </row>
    <row r="364" spans="2:8" ht="18" customHeight="1" x14ac:dyDescent="0.25">
      <c r="B364" s="734"/>
      <c r="C364" s="548" t="s">
        <v>493</v>
      </c>
      <c r="D364" s="711"/>
      <c r="E364" s="731"/>
      <c r="F364" s="714"/>
      <c r="G364" s="268">
        <v>10</v>
      </c>
      <c r="H364" s="416"/>
    </row>
    <row r="365" spans="2:8" ht="18" customHeight="1" x14ac:dyDescent="0.25">
      <c r="B365" s="735"/>
      <c r="C365" s="549" t="s">
        <v>494</v>
      </c>
      <c r="D365" s="712"/>
      <c r="E365" s="732"/>
      <c r="F365" s="715"/>
      <c r="G365" s="268">
        <v>10</v>
      </c>
      <c r="H365" s="416"/>
    </row>
    <row r="366" spans="2:8" ht="33" x14ac:dyDescent="0.25">
      <c r="B366" s="561" t="s">
        <v>495</v>
      </c>
      <c r="C366" s="553" t="s">
        <v>496</v>
      </c>
      <c r="D366" s="558"/>
      <c r="E366" s="562">
        <v>20</v>
      </c>
      <c r="F366" s="560"/>
      <c r="G366" s="195"/>
    </row>
    <row r="367" spans="2:8" ht="30.75" customHeight="1" x14ac:dyDescent="0.25">
      <c r="B367" s="333" t="s">
        <v>497</v>
      </c>
      <c r="C367" s="326" t="s">
        <v>498</v>
      </c>
      <c r="D367" s="328"/>
      <c r="E367" s="181">
        <v>50</v>
      </c>
      <c r="F367" s="428"/>
      <c r="G367" s="195"/>
    </row>
    <row r="368" spans="2:8" ht="30" customHeight="1" x14ac:dyDescent="0.25">
      <c r="B368" s="288"/>
      <c r="C368" s="182" t="s">
        <v>56</v>
      </c>
      <c r="D368" s="328"/>
      <c r="E368" s="467">
        <v>100</v>
      </c>
      <c r="F368" s="428">
        <f>SUM(F362:F367,H363:H365)</f>
        <v>0</v>
      </c>
      <c r="G368" s="195"/>
    </row>
    <row r="369" spans="2:8" s="157" customFormat="1" ht="50.1" customHeight="1" x14ac:dyDescent="0.25">
      <c r="B369" s="818" t="s">
        <v>499</v>
      </c>
      <c r="C369" s="842"/>
      <c r="D369" s="819"/>
      <c r="E369" s="819"/>
      <c r="F369" s="843"/>
      <c r="G369" s="229"/>
      <c r="H369" s="411"/>
    </row>
    <row r="370" spans="2:8" s="157" customFormat="1" ht="18" x14ac:dyDescent="0.25">
      <c r="B370" s="736" t="s">
        <v>500</v>
      </c>
      <c r="C370" s="547" t="s">
        <v>501</v>
      </c>
      <c r="D370" s="739"/>
      <c r="E370" s="719">
        <v>50</v>
      </c>
      <c r="F370" s="716"/>
      <c r="G370" s="229"/>
      <c r="H370" s="411"/>
    </row>
    <row r="371" spans="2:8" ht="18" customHeight="1" x14ac:dyDescent="0.25">
      <c r="B371" s="737"/>
      <c r="C371" s="548" t="s">
        <v>502</v>
      </c>
      <c r="D371" s="740"/>
      <c r="E371" s="720"/>
      <c r="F371" s="717"/>
      <c r="G371" s="268">
        <v>10</v>
      </c>
      <c r="H371" s="416"/>
    </row>
    <row r="372" spans="2:8" ht="18" customHeight="1" x14ac:dyDescent="0.25">
      <c r="B372" s="737"/>
      <c r="C372" s="548" t="s">
        <v>503</v>
      </c>
      <c r="D372" s="740"/>
      <c r="E372" s="720"/>
      <c r="F372" s="717"/>
      <c r="G372" s="268">
        <v>20</v>
      </c>
      <c r="H372" s="416"/>
    </row>
    <row r="373" spans="2:8" ht="18" customHeight="1" x14ac:dyDescent="0.25">
      <c r="B373" s="738"/>
      <c r="C373" s="548" t="s">
        <v>504</v>
      </c>
      <c r="D373" s="741"/>
      <c r="E373" s="721"/>
      <c r="F373" s="718"/>
      <c r="G373" s="268">
        <v>20</v>
      </c>
      <c r="H373" s="416"/>
    </row>
    <row r="374" spans="2:8" ht="33" x14ac:dyDescent="0.25">
      <c r="B374" s="440" t="s">
        <v>505</v>
      </c>
      <c r="C374" s="547" t="s">
        <v>506</v>
      </c>
      <c r="D374" s="445"/>
      <c r="E374" s="467">
        <v>50</v>
      </c>
      <c r="F374" s="447"/>
      <c r="G374" s="195"/>
    </row>
    <row r="375" spans="2:8" ht="30" customHeight="1" x14ac:dyDescent="0.25">
      <c r="B375" s="289"/>
      <c r="C375" s="563" t="s">
        <v>56</v>
      </c>
      <c r="D375" s="328"/>
      <c r="E375" s="181">
        <v>100</v>
      </c>
      <c r="F375" s="428">
        <f>SUM(F370:F374,H371:H374)</f>
        <v>0</v>
      </c>
      <c r="G375" s="195"/>
    </row>
    <row r="376" spans="2:8" ht="30" customHeight="1" x14ac:dyDescent="0.25">
      <c r="B376" s="742" t="s">
        <v>507</v>
      </c>
      <c r="C376" s="743"/>
      <c r="D376" s="743"/>
      <c r="E376" s="744"/>
      <c r="F376" s="403">
        <f>(F375+F368+F360+F353+F346+F333+F326)/7</f>
        <v>0</v>
      </c>
      <c r="G376" s="195"/>
    </row>
    <row r="377" spans="2:8" ht="20.25" thickBot="1" x14ac:dyDescent="0.3">
      <c r="B377" s="286"/>
      <c r="C377" s="80"/>
      <c r="D377" s="174"/>
      <c r="E377" s="75"/>
      <c r="F377" s="43"/>
      <c r="G377" s="195"/>
    </row>
    <row r="378" spans="2:8" ht="99.95" customHeight="1" x14ac:dyDescent="0.25">
      <c r="B378" s="694" t="s">
        <v>30</v>
      </c>
      <c r="C378" s="695"/>
      <c r="D378" s="695"/>
      <c r="E378" s="695"/>
      <c r="F378" s="696"/>
      <c r="G378" s="233"/>
    </row>
    <row r="379" spans="2:8" ht="27" x14ac:dyDescent="0.25">
      <c r="B379" s="669" t="s">
        <v>508</v>
      </c>
      <c r="C379" s="670"/>
      <c r="D379" s="670"/>
      <c r="E379" s="670"/>
      <c r="F379" s="671"/>
      <c r="G379" s="233"/>
    </row>
    <row r="380" spans="2:8" s="157" customFormat="1" ht="50.1" customHeight="1" x14ac:dyDescent="0.25">
      <c r="B380" s="655" t="s">
        <v>509</v>
      </c>
      <c r="C380" s="657"/>
      <c r="D380" s="657"/>
      <c r="E380" s="657"/>
      <c r="F380" s="658"/>
      <c r="G380" s="237"/>
      <c r="H380" s="411"/>
    </row>
    <row r="381" spans="2:8" ht="21" customHeight="1" x14ac:dyDescent="0.25">
      <c r="B381" s="698" t="s">
        <v>510</v>
      </c>
      <c r="C381" s="343" t="s">
        <v>511</v>
      </c>
      <c r="D381" s="644"/>
      <c r="E381" s="644">
        <v>25</v>
      </c>
      <c r="F381" s="701"/>
      <c r="G381" s="267">
        <v>3</v>
      </c>
      <c r="H381" s="416"/>
    </row>
    <row r="382" spans="2:8" ht="21" customHeight="1" x14ac:dyDescent="0.25">
      <c r="B382" s="699"/>
      <c r="C382" s="344" t="s">
        <v>512</v>
      </c>
      <c r="D382" s="645"/>
      <c r="E382" s="645"/>
      <c r="F382" s="702"/>
      <c r="G382" s="267">
        <v>4</v>
      </c>
      <c r="H382" s="416"/>
    </row>
    <row r="383" spans="2:8" ht="21" customHeight="1" x14ac:dyDescent="0.25">
      <c r="B383" s="699"/>
      <c r="C383" s="344" t="s">
        <v>513</v>
      </c>
      <c r="D383" s="645"/>
      <c r="E383" s="645"/>
      <c r="F383" s="702"/>
      <c r="G383" s="267">
        <v>3</v>
      </c>
      <c r="H383" s="416"/>
    </row>
    <row r="384" spans="2:8" ht="21" customHeight="1" x14ac:dyDescent="0.25">
      <c r="B384" s="699"/>
      <c r="C384" s="344" t="s">
        <v>514</v>
      </c>
      <c r="D384" s="645"/>
      <c r="E384" s="645"/>
      <c r="F384" s="702"/>
      <c r="G384" s="267">
        <v>3</v>
      </c>
      <c r="H384" s="416"/>
    </row>
    <row r="385" spans="2:8" ht="21" customHeight="1" x14ac:dyDescent="0.25">
      <c r="B385" s="699"/>
      <c r="C385" s="344" t="s">
        <v>515</v>
      </c>
      <c r="D385" s="645"/>
      <c r="E385" s="645"/>
      <c r="F385" s="702"/>
      <c r="G385" s="267">
        <v>3</v>
      </c>
      <c r="H385" s="416"/>
    </row>
    <row r="386" spans="2:8" ht="21" customHeight="1" x14ac:dyDescent="0.25">
      <c r="B386" s="699"/>
      <c r="C386" s="344" t="s">
        <v>516</v>
      </c>
      <c r="D386" s="645"/>
      <c r="E386" s="645"/>
      <c r="F386" s="702"/>
      <c r="G386" s="267">
        <v>3</v>
      </c>
      <c r="H386" s="416"/>
    </row>
    <row r="387" spans="2:8" ht="33" x14ac:dyDescent="0.25">
      <c r="B387" s="699"/>
      <c r="C387" s="344" t="s">
        <v>517</v>
      </c>
      <c r="D387" s="645"/>
      <c r="E387" s="645"/>
      <c r="F387" s="702"/>
      <c r="G387" s="267">
        <v>3</v>
      </c>
      <c r="H387" s="416"/>
    </row>
    <row r="388" spans="2:8" ht="47.25" customHeight="1" x14ac:dyDescent="0.25">
      <c r="B388" s="700"/>
      <c r="C388" s="345" t="s">
        <v>518</v>
      </c>
      <c r="D388" s="697"/>
      <c r="E388" s="697"/>
      <c r="F388" s="703"/>
      <c r="G388" s="267">
        <v>3</v>
      </c>
      <c r="H388" s="416"/>
    </row>
    <row r="389" spans="2:8" s="157" customFormat="1" ht="50.1" customHeight="1" x14ac:dyDescent="0.25">
      <c r="B389" s="655" t="s">
        <v>519</v>
      </c>
      <c r="C389" s="668"/>
      <c r="D389" s="657"/>
      <c r="E389" s="657"/>
      <c r="F389" s="658"/>
      <c r="G389" s="238"/>
      <c r="H389" s="411"/>
    </row>
    <row r="390" spans="2:8" ht="40.5" customHeight="1" x14ac:dyDescent="0.25">
      <c r="B390" s="432"/>
      <c r="C390" s="348" t="s">
        <v>520</v>
      </c>
      <c r="D390" s="346"/>
      <c r="E390" s="644">
        <v>25</v>
      </c>
      <c r="F390" s="623"/>
      <c r="G390" s="267">
        <v>4</v>
      </c>
      <c r="H390" s="416"/>
    </row>
    <row r="391" spans="2:8" ht="27.4" customHeight="1" x14ac:dyDescent="0.25">
      <c r="B391" s="433"/>
      <c r="C391" s="349" t="s">
        <v>521</v>
      </c>
      <c r="D391" s="347"/>
      <c r="E391" s="645"/>
      <c r="F391" s="624"/>
      <c r="G391" s="267">
        <v>4</v>
      </c>
      <c r="H391" s="416"/>
    </row>
    <row r="392" spans="2:8" ht="16.5" x14ac:dyDescent="0.25">
      <c r="B392" s="433" t="s">
        <v>522</v>
      </c>
      <c r="C392" s="349" t="s">
        <v>523</v>
      </c>
      <c r="D392" s="347"/>
      <c r="E392" s="645"/>
      <c r="F392" s="624"/>
      <c r="G392" s="267">
        <v>5</v>
      </c>
      <c r="H392" s="416"/>
    </row>
    <row r="393" spans="2:8" ht="16.5" x14ac:dyDescent="0.25">
      <c r="B393" s="433"/>
      <c r="C393" s="349" t="s">
        <v>524</v>
      </c>
      <c r="D393" s="347"/>
      <c r="E393" s="645"/>
      <c r="F393" s="624"/>
      <c r="G393" s="267">
        <v>4</v>
      </c>
      <c r="H393" s="416"/>
    </row>
    <row r="394" spans="2:8" ht="16.5" x14ac:dyDescent="0.25">
      <c r="B394" s="433"/>
      <c r="C394" s="349" t="s">
        <v>525</v>
      </c>
      <c r="D394" s="347"/>
      <c r="E394" s="645"/>
      <c r="F394" s="624"/>
      <c r="G394" s="267">
        <v>4</v>
      </c>
      <c r="H394" s="416"/>
    </row>
    <row r="395" spans="2:8" ht="24" customHeight="1" x14ac:dyDescent="0.25">
      <c r="B395" s="434"/>
      <c r="C395" s="350" t="s">
        <v>526</v>
      </c>
      <c r="D395" s="347"/>
      <c r="E395" s="645"/>
      <c r="F395" s="625"/>
      <c r="G395" s="267">
        <v>4</v>
      </c>
      <c r="H395" s="416"/>
    </row>
    <row r="396" spans="2:8" s="157" customFormat="1" ht="50.1" customHeight="1" x14ac:dyDescent="0.25">
      <c r="B396" s="655" t="s">
        <v>527</v>
      </c>
      <c r="C396" s="656"/>
      <c r="D396" s="657"/>
      <c r="E396" s="657"/>
      <c r="F396" s="658"/>
      <c r="G396" s="238"/>
      <c r="H396" s="411"/>
    </row>
    <row r="397" spans="2:8" ht="30" customHeight="1" x14ac:dyDescent="0.25">
      <c r="B397" s="641" t="s">
        <v>528</v>
      </c>
      <c r="C397" s="343" t="s">
        <v>529</v>
      </c>
      <c r="D397" s="347"/>
      <c r="E397" s="644">
        <v>25</v>
      </c>
      <c r="F397" s="623"/>
      <c r="G397" s="267">
        <v>7</v>
      </c>
      <c r="H397" s="416"/>
    </row>
    <row r="398" spans="2:8" ht="33" x14ac:dyDescent="0.25">
      <c r="B398" s="642"/>
      <c r="C398" s="344" t="s">
        <v>530</v>
      </c>
      <c r="D398" s="347"/>
      <c r="E398" s="645"/>
      <c r="F398" s="624"/>
      <c r="G398" s="267">
        <v>6</v>
      </c>
      <c r="H398" s="416"/>
    </row>
    <row r="399" spans="2:8" ht="33" x14ac:dyDescent="0.25">
      <c r="B399" s="642"/>
      <c r="C399" s="344" t="s">
        <v>531</v>
      </c>
      <c r="D399" s="347"/>
      <c r="E399" s="645"/>
      <c r="F399" s="624"/>
      <c r="G399" s="267">
        <v>6</v>
      </c>
      <c r="H399" s="416"/>
    </row>
    <row r="400" spans="2:8" ht="63.75" customHeight="1" x14ac:dyDescent="0.25">
      <c r="B400" s="643"/>
      <c r="C400" s="350" t="s">
        <v>532</v>
      </c>
      <c r="D400" s="347"/>
      <c r="E400" s="645"/>
      <c r="F400" s="625"/>
      <c r="G400" s="267">
        <v>6</v>
      </c>
      <c r="H400" s="416"/>
    </row>
    <row r="401" spans="2:8" s="157" customFormat="1" ht="50.1" customHeight="1" x14ac:dyDescent="0.25">
      <c r="B401" s="655" t="s">
        <v>533</v>
      </c>
      <c r="C401" s="656"/>
      <c r="D401" s="657"/>
      <c r="E401" s="657"/>
      <c r="F401" s="658"/>
      <c r="G401" s="238"/>
      <c r="H401" s="411"/>
    </row>
    <row r="402" spans="2:8" ht="24" customHeight="1" x14ac:dyDescent="0.25">
      <c r="B402" s="641" t="s">
        <v>534</v>
      </c>
      <c r="C402" s="348" t="s">
        <v>535</v>
      </c>
      <c r="D402" s="347"/>
      <c r="E402" s="644">
        <v>25</v>
      </c>
      <c r="F402" s="623"/>
      <c r="G402" s="267">
        <v>5</v>
      </c>
      <c r="H402" s="416"/>
    </row>
    <row r="403" spans="2:8" ht="21" customHeight="1" x14ac:dyDescent="0.25">
      <c r="B403" s="642"/>
      <c r="C403" s="349" t="s">
        <v>536</v>
      </c>
      <c r="D403" s="347"/>
      <c r="E403" s="645"/>
      <c r="F403" s="624"/>
      <c r="G403" s="267">
        <v>5</v>
      </c>
      <c r="H403" s="416"/>
    </row>
    <row r="404" spans="2:8" ht="53.25" customHeight="1" x14ac:dyDescent="0.25">
      <c r="B404" s="642"/>
      <c r="C404" s="349" t="s">
        <v>537</v>
      </c>
      <c r="D404" s="347"/>
      <c r="E404" s="645"/>
      <c r="F404" s="624"/>
      <c r="G404" s="267">
        <v>5</v>
      </c>
      <c r="H404" s="416"/>
    </row>
    <row r="405" spans="2:8" ht="23.25" customHeight="1" x14ac:dyDescent="0.25">
      <c r="B405" s="642"/>
      <c r="C405" s="349" t="s">
        <v>538</v>
      </c>
      <c r="D405" s="347"/>
      <c r="E405" s="645"/>
      <c r="F405" s="624"/>
      <c r="G405" s="267">
        <v>5</v>
      </c>
      <c r="H405" s="416"/>
    </row>
    <row r="406" spans="2:8" ht="21" customHeight="1" x14ac:dyDescent="0.25">
      <c r="B406" s="643"/>
      <c r="C406" s="350" t="s">
        <v>539</v>
      </c>
      <c r="D406" s="347"/>
      <c r="E406" s="645"/>
      <c r="F406" s="625"/>
      <c r="G406" s="267">
        <v>5</v>
      </c>
      <c r="H406" s="416"/>
    </row>
    <row r="407" spans="2:8" ht="30" customHeight="1" x14ac:dyDescent="0.25">
      <c r="B407" s="290"/>
      <c r="C407" s="302" t="s">
        <v>56</v>
      </c>
      <c r="D407" s="324"/>
      <c r="E407" s="186">
        <v>100</v>
      </c>
      <c r="F407" s="225">
        <f>F381+F390+F397+F402+SUM(H381:H406)</f>
        <v>0</v>
      </c>
      <c r="G407" s="239"/>
    </row>
    <row r="408" spans="2:8" ht="27" x14ac:dyDescent="0.25">
      <c r="B408" s="669" t="s">
        <v>540</v>
      </c>
      <c r="C408" s="670"/>
      <c r="D408" s="670"/>
      <c r="E408" s="670"/>
      <c r="F408" s="671"/>
      <c r="G408" s="233"/>
    </row>
    <row r="409" spans="2:8" s="157" customFormat="1" ht="50.1" customHeight="1" x14ac:dyDescent="0.25">
      <c r="B409" s="655" t="s">
        <v>541</v>
      </c>
      <c r="C409" s="668"/>
      <c r="D409" s="657"/>
      <c r="E409" s="657"/>
      <c r="F409" s="658"/>
      <c r="G409" s="241"/>
      <c r="H409" s="411"/>
    </row>
    <row r="410" spans="2:8" ht="32.25" customHeight="1" x14ac:dyDescent="0.25">
      <c r="B410" s="675" t="s">
        <v>542</v>
      </c>
      <c r="C410" s="344" t="s">
        <v>543</v>
      </c>
      <c r="D410" s="672"/>
      <c r="E410" s="645">
        <v>40</v>
      </c>
      <c r="F410" s="624"/>
      <c r="G410" s="455">
        <v>14</v>
      </c>
      <c r="H410" s="416"/>
    </row>
    <row r="411" spans="2:8" ht="30.75" customHeight="1" x14ac:dyDescent="0.25">
      <c r="B411" s="676"/>
      <c r="C411" s="344" t="s">
        <v>544</v>
      </c>
      <c r="D411" s="672"/>
      <c r="E411" s="645"/>
      <c r="F411" s="624"/>
      <c r="G411" s="455">
        <v>13</v>
      </c>
      <c r="H411" s="416"/>
    </row>
    <row r="412" spans="2:8" ht="33" customHeight="1" x14ac:dyDescent="0.25">
      <c r="B412" s="677"/>
      <c r="C412" s="350" t="s">
        <v>545</v>
      </c>
      <c r="D412" s="673"/>
      <c r="E412" s="645"/>
      <c r="F412" s="625"/>
      <c r="G412" s="455">
        <v>13</v>
      </c>
      <c r="H412" s="416"/>
    </row>
    <row r="413" spans="2:8" s="157" customFormat="1" ht="50.1" customHeight="1" x14ac:dyDescent="0.25">
      <c r="B413" s="655" t="s">
        <v>527</v>
      </c>
      <c r="C413" s="656"/>
      <c r="D413" s="657"/>
      <c r="E413" s="657"/>
      <c r="F413" s="658"/>
      <c r="G413" s="242"/>
      <c r="H413" s="411"/>
    </row>
    <row r="414" spans="2:8" ht="35.25" customHeight="1" x14ac:dyDescent="0.25">
      <c r="B414" s="641" t="s">
        <v>546</v>
      </c>
      <c r="C414" s="343" t="s">
        <v>547</v>
      </c>
      <c r="D414" s="674"/>
      <c r="E414" s="644">
        <v>30</v>
      </c>
      <c r="F414" s="623"/>
      <c r="G414" s="455">
        <v>15</v>
      </c>
      <c r="H414" s="416"/>
    </row>
    <row r="415" spans="2:8" ht="39.75" customHeight="1" x14ac:dyDescent="0.25">
      <c r="B415" s="643"/>
      <c r="C415" s="345" t="s">
        <v>548</v>
      </c>
      <c r="D415" s="673"/>
      <c r="E415" s="645"/>
      <c r="F415" s="625"/>
      <c r="G415" s="455">
        <v>15</v>
      </c>
      <c r="H415" s="416"/>
    </row>
    <row r="416" spans="2:8" s="157" customFormat="1" ht="50.1" customHeight="1" x14ac:dyDescent="0.25">
      <c r="B416" s="655" t="s">
        <v>533</v>
      </c>
      <c r="C416" s="656"/>
      <c r="D416" s="657"/>
      <c r="E416" s="657"/>
      <c r="F416" s="658"/>
      <c r="G416" s="242"/>
      <c r="H416" s="411"/>
    </row>
    <row r="417" spans="2:8" ht="38.25" customHeight="1" x14ac:dyDescent="0.25">
      <c r="B417" s="641" t="s">
        <v>549</v>
      </c>
      <c r="C417" s="343" t="s">
        <v>550</v>
      </c>
      <c r="D417" s="674"/>
      <c r="E417" s="644">
        <v>30</v>
      </c>
      <c r="F417" s="623"/>
      <c r="G417" s="455">
        <v>10</v>
      </c>
      <c r="H417" s="416"/>
    </row>
    <row r="418" spans="2:8" ht="33" x14ac:dyDescent="0.25">
      <c r="B418" s="642"/>
      <c r="C418" s="344" t="s">
        <v>551</v>
      </c>
      <c r="D418" s="672"/>
      <c r="E418" s="645"/>
      <c r="F418" s="624"/>
      <c r="G418" s="455">
        <v>10</v>
      </c>
      <c r="H418" s="416"/>
    </row>
    <row r="419" spans="2:8" ht="42" customHeight="1" x14ac:dyDescent="0.25">
      <c r="B419" s="643"/>
      <c r="C419" s="345" t="s">
        <v>552</v>
      </c>
      <c r="D419" s="673"/>
      <c r="E419" s="645"/>
      <c r="F419" s="625"/>
      <c r="G419" s="455">
        <v>10</v>
      </c>
      <c r="H419" s="416"/>
    </row>
    <row r="420" spans="2:8" ht="21" x14ac:dyDescent="0.25">
      <c r="B420" s="292"/>
      <c r="C420" s="302" t="s">
        <v>56</v>
      </c>
      <c r="D420" s="324"/>
      <c r="E420" s="186">
        <v>100</v>
      </c>
      <c r="F420" s="425">
        <f>SUM(F414+F417,H410:H419)</f>
        <v>0</v>
      </c>
      <c r="G420" s="195"/>
    </row>
    <row r="421" spans="2:8" ht="27" x14ac:dyDescent="0.25">
      <c r="B421" s="669" t="s">
        <v>553</v>
      </c>
      <c r="C421" s="670"/>
      <c r="D421" s="670"/>
      <c r="E421" s="670"/>
      <c r="F421" s="671"/>
      <c r="G421" s="233"/>
    </row>
    <row r="422" spans="2:8" s="157" customFormat="1" ht="50.1" customHeight="1" x14ac:dyDescent="0.25">
      <c r="B422" s="655" t="s">
        <v>554</v>
      </c>
      <c r="C422" s="668"/>
      <c r="D422" s="657"/>
      <c r="E422" s="657"/>
      <c r="F422" s="658"/>
      <c r="G422" s="242"/>
      <c r="H422" s="411"/>
    </row>
    <row r="423" spans="2:8" ht="21" customHeight="1" x14ac:dyDescent="0.25">
      <c r="B423" s="641" t="s">
        <v>542</v>
      </c>
      <c r="C423" s="348" t="s">
        <v>555</v>
      </c>
      <c r="D423" s="674"/>
      <c r="E423" s="644">
        <v>36</v>
      </c>
      <c r="F423" s="623"/>
      <c r="G423" s="455">
        <v>6</v>
      </c>
      <c r="H423" s="416"/>
    </row>
    <row r="424" spans="2:8" ht="30.75" customHeight="1" x14ac:dyDescent="0.25">
      <c r="B424" s="642"/>
      <c r="C424" s="349" t="s">
        <v>556</v>
      </c>
      <c r="D424" s="672"/>
      <c r="E424" s="645"/>
      <c r="F424" s="624"/>
      <c r="G424" s="455">
        <v>6</v>
      </c>
      <c r="H424" s="416"/>
    </row>
    <row r="425" spans="2:8" ht="24" customHeight="1" x14ac:dyDescent="0.25">
      <c r="B425" s="642"/>
      <c r="C425" s="349" t="s">
        <v>557</v>
      </c>
      <c r="D425" s="672"/>
      <c r="E425" s="645"/>
      <c r="F425" s="624"/>
      <c r="G425" s="455">
        <v>6</v>
      </c>
      <c r="H425" s="416"/>
    </row>
    <row r="426" spans="2:8" ht="25.5" customHeight="1" x14ac:dyDescent="0.25">
      <c r="B426" s="642"/>
      <c r="C426" s="344" t="s">
        <v>558</v>
      </c>
      <c r="D426" s="672"/>
      <c r="E426" s="645"/>
      <c r="F426" s="624"/>
      <c r="G426" s="455">
        <v>6</v>
      </c>
      <c r="H426" s="416"/>
    </row>
    <row r="427" spans="2:8" ht="29.25" customHeight="1" x14ac:dyDescent="0.25">
      <c r="B427" s="642"/>
      <c r="C427" s="349" t="s">
        <v>559</v>
      </c>
      <c r="D427" s="672"/>
      <c r="E427" s="645"/>
      <c r="F427" s="624"/>
      <c r="G427" s="455">
        <v>6</v>
      </c>
      <c r="H427" s="416"/>
    </row>
    <row r="428" spans="2:8" ht="41.25" customHeight="1" x14ac:dyDescent="0.25">
      <c r="B428" s="643"/>
      <c r="C428" s="350" t="s">
        <v>560</v>
      </c>
      <c r="D428" s="673"/>
      <c r="E428" s="645"/>
      <c r="F428" s="625"/>
      <c r="G428" s="455">
        <v>6</v>
      </c>
      <c r="H428" s="416"/>
    </row>
    <row r="429" spans="2:8" s="157" customFormat="1" ht="50.1" customHeight="1" x14ac:dyDescent="0.25">
      <c r="B429" s="655" t="s">
        <v>527</v>
      </c>
      <c r="C429" s="656"/>
      <c r="D429" s="657"/>
      <c r="E429" s="657"/>
      <c r="F429" s="658"/>
      <c r="G429" s="242"/>
      <c r="H429" s="411"/>
    </row>
    <row r="430" spans="2:8" ht="27" customHeight="1" x14ac:dyDescent="0.25">
      <c r="B430" s="641" t="s">
        <v>561</v>
      </c>
      <c r="C430" s="348" t="s">
        <v>562</v>
      </c>
      <c r="D430" s="674"/>
      <c r="E430" s="644">
        <v>36</v>
      </c>
      <c r="F430" s="623"/>
      <c r="G430" s="455">
        <v>12</v>
      </c>
      <c r="H430" s="416"/>
    </row>
    <row r="431" spans="2:8" ht="41.25" customHeight="1" x14ac:dyDescent="0.25">
      <c r="B431" s="642"/>
      <c r="C431" s="349" t="s">
        <v>563</v>
      </c>
      <c r="D431" s="672"/>
      <c r="E431" s="645"/>
      <c r="F431" s="624"/>
      <c r="G431" s="455">
        <v>12</v>
      </c>
      <c r="H431" s="416"/>
    </row>
    <row r="432" spans="2:8" ht="36" customHeight="1" x14ac:dyDescent="0.25">
      <c r="B432" s="642"/>
      <c r="C432" s="350" t="s">
        <v>564</v>
      </c>
      <c r="D432" s="672"/>
      <c r="E432" s="645"/>
      <c r="F432" s="624"/>
      <c r="G432" s="455">
        <v>12</v>
      </c>
      <c r="H432" s="416"/>
    </row>
    <row r="433" spans="2:11" s="157" customFormat="1" ht="50.1" customHeight="1" x14ac:dyDescent="0.25">
      <c r="B433" s="655" t="s">
        <v>533</v>
      </c>
      <c r="C433" s="656"/>
      <c r="D433" s="657"/>
      <c r="E433" s="657"/>
      <c r="F433" s="658"/>
      <c r="G433" s="242"/>
      <c r="H433" s="411"/>
    </row>
    <row r="434" spans="2:11" ht="36.75" customHeight="1" x14ac:dyDescent="0.25">
      <c r="B434" s="641" t="s">
        <v>565</v>
      </c>
      <c r="C434" s="348" t="s">
        <v>566</v>
      </c>
      <c r="D434" s="674"/>
      <c r="E434" s="644">
        <v>28</v>
      </c>
      <c r="F434" s="623"/>
      <c r="G434" s="455">
        <v>10</v>
      </c>
      <c r="H434" s="416"/>
    </row>
    <row r="435" spans="2:11" ht="30" customHeight="1" x14ac:dyDescent="0.25">
      <c r="B435" s="642"/>
      <c r="C435" s="349" t="s">
        <v>567</v>
      </c>
      <c r="D435" s="672"/>
      <c r="E435" s="645"/>
      <c r="F435" s="624"/>
      <c r="G435" s="455">
        <v>9</v>
      </c>
      <c r="H435" s="416"/>
    </row>
    <row r="436" spans="2:11" ht="36.75" customHeight="1" x14ac:dyDescent="0.25">
      <c r="B436" s="643"/>
      <c r="C436" s="350" t="s">
        <v>568</v>
      </c>
      <c r="D436" s="673"/>
      <c r="E436" s="645"/>
      <c r="F436" s="625"/>
      <c r="G436" s="462">
        <v>9</v>
      </c>
      <c r="H436" s="416"/>
    </row>
    <row r="437" spans="2:11" ht="21" x14ac:dyDescent="0.25">
      <c r="B437" s="291"/>
      <c r="C437" s="302" t="s">
        <v>56</v>
      </c>
      <c r="D437" s="186"/>
      <c r="E437" s="186">
        <v>100</v>
      </c>
      <c r="F437" s="225">
        <f>SUM(F423+F430+F434,H423:H436)</f>
        <v>0</v>
      </c>
      <c r="G437" s="579"/>
    </row>
    <row r="438" spans="2:11" ht="27" x14ac:dyDescent="0.25">
      <c r="B438" s="669" t="s">
        <v>569</v>
      </c>
      <c r="C438" s="670"/>
      <c r="D438" s="670"/>
      <c r="E438" s="670"/>
      <c r="F438" s="671"/>
      <c r="G438" s="233"/>
    </row>
    <row r="439" spans="2:11" s="157" customFormat="1" ht="50.1" customHeight="1" x14ac:dyDescent="0.25">
      <c r="B439" s="655" t="s">
        <v>570</v>
      </c>
      <c r="C439" s="668"/>
      <c r="D439" s="657"/>
      <c r="E439" s="657"/>
      <c r="F439" s="658"/>
      <c r="G439" s="238"/>
      <c r="H439" s="417"/>
    </row>
    <row r="440" spans="2:11" ht="28.5" customHeight="1" x14ac:dyDescent="0.25">
      <c r="B440" s="641" t="s">
        <v>571</v>
      </c>
      <c r="C440" s="348" t="s">
        <v>572</v>
      </c>
      <c r="D440" s="646"/>
      <c r="E440" s="644">
        <v>25</v>
      </c>
      <c r="F440" s="623"/>
      <c r="G440" s="266">
        <v>5</v>
      </c>
      <c r="H440" s="416"/>
    </row>
    <row r="441" spans="2:11" ht="19.5" customHeight="1" x14ac:dyDescent="0.25">
      <c r="B441" s="642"/>
      <c r="C441" s="349" t="s">
        <v>573</v>
      </c>
      <c r="D441" s="648"/>
      <c r="E441" s="645"/>
      <c r="F441" s="624"/>
      <c r="G441" s="266">
        <v>5</v>
      </c>
      <c r="H441" s="416"/>
    </row>
    <row r="442" spans="2:11" ht="16.5" x14ac:dyDescent="0.25">
      <c r="B442" s="642"/>
      <c r="C442" s="349" t="s">
        <v>574</v>
      </c>
      <c r="D442" s="648"/>
      <c r="E442" s="645"/>
      <c r="F442" s="624"/>
      <c r="G442" s="266">
        <v>5</v>
      </c>
      <c r="H442" s="416"/>
    </row>
    <row r="443" spans="2:11" ht="33" x14ac:dyDescent="0.25">
      <c r="B443" s="642"/>
      <c r="C443" s="349" t="s">
        <v>517</v>
      </c>
      <c r="D443" s="648"/>
      <c r="E443" s="645"/>
      <c r="F443" s="624"/>
      <c r="G443" s="266">
        <v>5</v>
      </c>
      <c r="H443" s="416"/>
    </row>
    <row r="444" spans="2:11" ht="40.5" customHeight="1" x14ac:dyDescent="0.25">
      <c r="B444" s="643"/>
      <c r="C444" s="350" t="s">
        <v>518</v>
      </c>
      <c r="D444" s="647"/>
      <c r="E444" s="645"/>
      <c r="F444" s="625"/>
      <c r="G444" s="266">
        <v>5</v>
      </c>
      <c r="H444" s="416"/>
    </row>
    <row r="445" spans="2:11" s="157" customFormat="1" ht="50.1" customHeight="1" x14ac:dyDescent="0.25">
      <c r="B445" s="655" t="s">
        <v>575</v>
      </c>
      <c r="C445" s="656"/>
      <c r="D445" s="657"/>
      <c r="E445" s="657"/>
      <c r="F445" s="658"/>
      <c r="G445" s="238"/>
      <c r="H445" s="411"/>
    </row>
    <row r="446" spans="2:11" ht="32.25" customHeight="1" x14ac:dyDescent="0.25">
      <c r="B446" s="641" t="s">
        <v>576</v>
      </c>
      <c r="C446" s="348" t="s">
        <v>577</v>
      </c>
      <c r="D446" s="646"/>
      <c r="E446" s="644">
        <v>25</v>
      </c>
      <c r="F446" s="623"/>
      <c r="G446" s="266">
        <v>9</v>
      </c>
      <c r="H446" s="416"/>
    </row>
    <row r="447" spans="2:11" ht="32.25" customHeight="1" x14ac:dyDescent="0.25">
      <c r="B447" s="642"/>
      <c r="C447" s="349" t="s">
        <v>578</v>
      </c>
      <c r="D447" s="648"/>
      <c r="E447" s="645"/>
      <c r="F447" s="624"/>
      <c r="G447" s="266">
        <v>8</v>
      </c>
      <c r="H447" s="416"/>
      <c r="K447" s="193"/>
    </row>
    <row r="448" spans="2:11" ht="36.75" customHeight="1" x14ac:dyDescent="0.25">
      <c r="B448" s="643"/>
      <c r="C448" s="350" t="s">
        <v>525</v>
      </c>
      <c r="D448" s="647"/>
      <c r="E448" s="645"/>
      <c r="F448" s="625"/>
      <c r="G448" s="266">
        <v>8</v>
      </c>
      <c r="H448" s="416"/>
    </row>
    <row r="449" spans="2:19" s="157" customFormat="1" ht="50.1" customHeight="1" x14ac:dyDescent="0.25">
      <c r="B449" s="655" t="s">
        <v>579</v>
      </c>
      <c r="C449" s="656"/>
      <c r="D449" s="657"/>
      <c r="E449" s="657"/>
      <c r="F449" s="658"/>
      <c r="G449" s="238"/>
      <c r="H449" s="411"/>
    </row>
    <row r="450" spans="2:19" ht="25.5" customHeight="1" x14ac:dyDescent="0.25">
      <c r="B450" s="641" t="s">
        <v>580</v>
      </c>
      <c r="C450" s="348" t="s">
        <v>581</v>
      </c>
      <c r="D450" s="646"/>
      <c r="E450" s="644">
        <v>25</v>
      </c>
      <c r="F450" s="623"/>
      <c r="G450" s="266">
        <v>13</v>
      </c>
      <c r="H450" s="416"/>
    </row>
    <row r="451" spans="2:19" ht="27" customHeight="1" x14ac:dyDescent="0.25">
      <c r="B451" s="643"/>
      <c r="C451" s="350" t="s">
        <v>582</v>
      </c>
      <c r="D451" s="647"/>
      <c r="E451" s="645"/>
      <c r="F451" s="625"/>
      <c r="G451" s="266">
        <v>12</v>
      </c>
      <c r="H451" s="416"/>
    </row>
    <row r="452" spans="2:19" s="157" customFormat="1" ht="50.1" customHeight="1" x14ac:dyDescent="0.25">
      <c r="B452" s="655" t="s">
        <v>533</v>
      </c>
      <c r="C452" s="656"/>
      <c r="D452" s="657"/>
      <c r="E452" s="657"/>
      <c r="F452" s="658"/>
      <c r="G452" s="238"/>
      <c r="H452" s="411"/>
    </row>
    <row r="453" spans="2:19" ht="25.5" customHeight="1" x14ac:dyDescent="0.25">
      <c r="B453" s="641" t="s">
        <v>583</v>
      </c>
      <c r="C453" s="348" t="s">
        <v>535</v>
      </c>
      <c r="D453" s="646"/>
      <c r="E453" s="644">
        <v>25</v>
      </c>
      <c r="F453" s="623"/>
      <c r="G453" s="266">
        <v>9</v>
      </c>
      <c r="H453" s="416"/>
    </row>
    <row r="454" spans="2:19" ht="32.25" customHeight="1" x14ac:dyDescent="0.25">
      <c r="B454" s="642"/>
      <c r="C454" s="349" t="s">
        <v>584</v>
      </c>
      <c r="D454" s="648"/>
      <c r="E454" s="645"/>
      <c r="F454" s="624"/>
      <c r="G454" s="266">
        <v>8</v>
      </c>
      <c r="H454" s="416"/>
    </row>
    <row r="455" spans="2:19" ht="33.75" customHeight="1" x14ac:dyDescent="0.25">
      <c r="B455" s="643"/>
      <c r="C455" s="350" t="s">
        <v>538</v>
      </c>
      <c r="D455" s="647"/>
      <c r="E455" s="645"/>
      <c r="F455" s="625"/>
      <c r="G455" s="533">
        <v>8</v>
      </c>
      <c r="H455" s="416"/>
    </row>
    <row r="456" spans="2:19" ht="30" customHeight="1" x14ac:dyDescent="0.25">
      <c r="B456" s="291"/>
      <c r="C456" s="302" t="s">
        <v>56</v>
      </c>
      <c r="D456" s="324"/>
      <c r="E456" s="186">
        <v>100</v>
      </c>
      <c r="F456" s="225">
        <f>SUM(F440+F446+F450+F453,H440:H455)</f>
        <v>0</v>
      </c>
      <c r="G456" s="240"/>
    </row>
    <row r="457" spans="2:19" s="157" customFormat="1" ht="30.75" customHeight="1" x14ac:dyDescent="0.25">
      <c r="B457" s="652" t="s">
        <v>585</v>
      </c>
      <c r="C457" s="653"/>
      <c r="D457" s="653"/>
      <c r="E457" s="653"/>
      <c r="F457" s="654"/>
      <c r="G457" s="241"/>
      <c r="H457" s="411"/>
    </row>
    <row r="458" spans="2:19" ht="30" customHeight="1" x14ac:dyDescent="0.25">
      <c r="B458" s="574" t="s">
        <v>586</v>
      </c>
      <c r="C458" s="575" t="s">
        <v>56</v>
      </c>
      <c r="D458" s="576"/>
      <c r="E458" s="577">
        <v>100</v>
      </c>
      <c r="F458" s="578">
        <f>SUM(F457)</f>
        <v>0</v>
      </c>
      <c r="G458" s="240"/>
    </row>
    <row r="459" spans="2:19" ht="21" customHeight="1" x14ac:dyDescent="0.25">
      <c r="B459" s="626" t="s">
        <v>587</v>
      </c>
      <c r="C459" s="627"/>
      <c r="D459" s="627"/>
      <c r="E459" s="628"/>
      <c r="F459" s="424">
        <f>(F437+F420+F407)/3</f>
        <v>0</v>
      </c>
      <c r="G459" s="195"/>
    </row>
    <row r="460" spans="2:19" ht="20.25" thickBot="1" x14ac:dyDescent="0.3">
      <c r="B460" s="277"/>
      <c r="C460" s="78"/>
      <c r="D460" s="161"/>
      <c r="E460" s="76"/>
      <c r="F460" s="16"/>
    </row>
    <row r="461" spans="2:19" s="68" customFormat="1" ht="99.95" customHeight="1" thickBot="1" x14ac:dyDescent="0.3">
      <c r="B461" s="649" t="s">
        <v>37</v>
      </c>
      <c r="C461" s="650"/>
      <c r="D461" s="650"/>
      <c r="E461" s="650"/>
      <c r="F461" s="651"/>
      <c r="G461" s="243"/>
      <c r="H461" s="418"/>
      <c r="S461" s="16"/>
    </row>
    <row r="462" spans="2:19" s="68" customFormat="1" ht="36" x14ac:dyDescent="0.25">
      <c r="B462" s="265"/>
      <c r="C462" s="156" t="s">
        <v>588</v>
      </c>
      <c r="D462" s="139"/>
      <c r="E462" s="100"/>
      <c r="F462" s="16"/>
      <c r="G462" s="244"/>
      <c r="H462" s="418"/>
    </row>
    <row r="463" spans="2:19" s="68" customFormat="1" ht="48.75" customHeight="1" x14ac:dyDescent="0.25">
      <c r="B463" s="250" t="s">
        <v>589</v>
      </c>
      <c r="C463" s="564" t="s">
        <v>590</v>
      </c>
      <c r="D463" s="140"/>
      <c r="E463" s="100"/>
      <c r="F463" s="16"/>
      <c r="G463" s="244"/>
      <c r="H463" s="418"/>
    </row>
    <row r="464" spans="2:19" s="68" customFormat="1" ht="45.75" customHeight="1" x14ac:dyDescent="0.25">
      <c r="B464" s="250" t="s">
        <v>591</v>
      </c>
      <c r="C464" s="564" t="s">
        <v>592</v>
      </c>
      <c r="D464" s="140"/>
      <c r="E464" s="100"/>
      <c r="F464" s="16"/>
      <c r="G464" s="244"/>
      <c r="H464" s="418"/>
    </row>
    <row r="465" spans="2:20" s="68" customFormat="1" ht="40.5" customHeight="1" x14ac:dyDescent="0.25">
      <c r="B465" s="250" t="s">
        <v>593</v>
      </c>
      <c r="C465" s="564" t="s">
        <v>594</v>
      </c>
      <c r="D465" s="140"/>
      <c r="E465" s="100"/>
      <c r="F465" s="16"/>
      <c r="G465" s="244"/>
      <c r="H465" s="418"/>
    </row>
    <row r="466" spans="2:20" s="68" customFormat="1" ht="39.75" customHeight="1" x14ac:dyDescent="0.25">
      <c r="B466" s="250" t="s">
        <v>595</v>
      </c>
      <c r="C466" s="137" t="s">
        <v>596</v>
      </c>
      <c r="D466" s="140"/>
      <c r="E466" s="100"/>
      <c r="F466" s="16"/>
      <c r="G466" s="244"/>
      <c r="H466" s="418"/>
    </row>
    <row r="467" spans="2:20" s="68" customFormat="1" ht="29.25" customHeight="1" x14ac:dyDescent="0.25">
      <c r="B467" s="250" t="s">
        <v>597</v>
      </c>
      <c r="C467" s="137" t="s">
        <v>598</v>
      </c>
      <c r="D467" s="140"/>
      <c r="E467" s="100"/>
      <c r="F467" s="16"/>
      <c r="G467" s="244"/>
      <c r="H467" s="418"/>
      <c r="K467" s="66"/>
      <c r="M467" s="199"/>
      <c r="O467" s="66"/>
      <c r="Q467" s="66"/>
      <c r="S467" s="66"/>
    </row>
    <row r="468" spans="2:20" s="16" customFormat="1" x14ac:dyDescent="0.25">
      <c r="B468" s="293"/>
      <c r="C468" s="98"/>
      <c r="D468" s="99"/>
      <c r="E468" s="100"/>
      <c r="G468" s="244"/>
      <c r="H468" s="404"/>
      <c r="I468" s="196"/>
      <c r="J468" s="196"/>
      <c r="K468" s="11"/>
      <c r="L468" s="196"/>
      <c r="M468" s="11"/>
      <c r="N468" s="196"/>
      <c r="P468" s="197"/>
      <c r="R468" s="197"/>
      <c r="T468" s="197"/>
    </row>
    <row r="469" spans="2:20" s="16" customFormat="1" ht="48" customHeight="1" x14ac:dyDescent="0.25">
      <c r="B469" s="662" t="s">
        <v>599</v>
      </c>
      <c r="C469" s="663"/>
      <c r="D469" s="663"/>
      <c r="E469" s="663"/>
      <c r="F469" s="664"/>
      <c r="G469" s="244"/>
      <c r="H469" s="404"/>
      <c r="I469" s="196"/>
      <c r="J469" s="196"/>
      <c r="K469" s="11"/>
      <c r="L469" s="196"/>
      <c r="M469" s="11"/>
      <c r="N469" s="196"/>
      <c r="P469" s="197"/>
      <c r="R469" s="197"/>
      <c r="T469" s="197"/>
    </row>
    <row r="470" spans="2:20" ht="99.75" customHeight="1" x14ac:dyDescent="0.25">
      <c r="B470" s="265" t="s">
        <v>600</v>
      </c>
      <c r="C470" s="138" t="s">
        <v>601</v>
      </c>
      <c r="D470" s="357" t="s">
        <v>602</v>
      </c>
      <c r="E470" s="358">
        <v>50</v>
      </c>
      <c r="F470" s="353"/>
      <c r="G470" s="11"/>
      <c r="H470" s="412"/>
      <c r="I470" s="196"/>
      <c r="J470" s="196"/>
      <c r="L470" s="196"/>
      <c r="N470" s="196"/>
      <c r="P470" s="196"/>
    </row>
    <row r="471" spans="2:20" ht="99.75" customHeight="1" x14ac:dyDescent="0.25">
      <c r="B471" s="252" t="s">
        <v>603</v>
      </c>
      <c r="C471" s="386" t="s">
        <v>604</v>
      </c>
      <c r="D471" s="357" t="s">
        <v>605</v>
      </c>
      <c r="E471" s="387">
        <v>25</v>
      </c>
      <c r="F471" s="353"/>
      <c r="G471" s="11"/>
      <c r="H471" s="412"/>
      <c r="I471" s="196"/>
      <c r="J471" s="196"/>
      <c r="L471" s="196"/>
      <c r="N471" s="196"/>
      <c r="P471" s="196"/>
    </row>
    <row r="472" spans="2:20" ht="85.5" customHeight="1" x14ac:dyDescent="0.25">
      <c r="B472" s="252" t="s">
        <v>606</v>
      </c>
      <c r="C472" s="253" t="s">
        <v>607</v>
      </c>
      <c r="D472" s="357" t="s">
        <v>605</v>
      </c>
      <c r="E472" s="359">
        <v>25</v>
      </c>
      <c r="F472" s="353"/>
      <c r="G472" s="11"/>
      <c r="H472" s="412"/>
      <c r="I472" s="196"/>
      <c r="J472" s="196"/>
      <c r="L472" s="196"/>
    </row>
    <row r="473" spans="2:20" x14ac:dyDescent="0.25">
      <c r="B473" s="254"/>
      <c r="C473" s="255" t="s">
        <v>608</v>
      </c>
      <c r="D473" s="256"/>
      <c r="E473" s="360">
        <v>100</v>
      </c>
      <c r="F473" s="353">
        <f>SUM(F470:F472)</f>
        <v>0</v>
      </c>
      <c r="G473" s="11"/>
      <c r="H473" s="412"/>
      <c r="I473" s="196"/>
      <c r="J473" s="196"/>
      <c r="L473" s="196"/>
    </row>
    <row r="474" spans="2:20" ht="45.75" customHeight="1" x14ac:dyDescent="0.25">
      <c r="B474" s="665" t="s">
        <v>609</v>
      </c>
      <c r="C474" s="666"/>
      <c r="D474" s="666"/>
      <c r="E474" s="666"/>
      <c r="F474" s="667"/>
      <c r="G474" s="245"/>
      <c r="H474" s="412"/>
      <c r="I474" s="196"/>
      <c r="J474" s="196"/>
      <c r="L474" s="196"/>
    </row>
    <row r="475" spans="2:20" ht="82.5" customHeight="1" x14ac:dyDescent="0.25">
      <c r="B475" s="250" t="s">
        <v>610</v>
      </c>
      <c r="C475" s="137" t="s">
        <v>611</v>
      </c>
      <c r="D475" s="257" t="s">
        <v>612</v>
      </c>
      <c r="E475" s="351">
        <v>35</v>
      </c>
      <c r="F475" s="353"/>
      <c r="G475" s="11"/>
      <c r="H475" s="412"/>
      <c r="L475" s="196"/>
      <c r="M475" s="196"/>
    </row>
    <row r="476" spans="2:20" ht="93.75" customHeight="1" x14ac:dyDescent="0.25">
      <c r="B476" s="250" t="s">
        <v>613</v>
      </c>
      <c r="C476" s="137" t="s">
        <v>614</v>
      </c>
      <c r="D476" s="257" t="s">
        <v>612</v>
      </c>
      <c r="E476" s="351">
        <v>35</v>
      </c>
      <c r="F476" s="353"/>
      <c r="G476" s="11"/>
      <c r="H476" s="412"/>
    </row>
    <row r="477" spans="2:20" ht="81.75" customHeight="1" x14ac:dyDescent="0.25">
      <c r="B477" s="258" t="s">
        <v>615</v>
      </c>
      <c r="C477" s="137" t="s">
        <v>616</v>
      </c>
      <c r="D477" s="257" t="s">
        <v>617</v>
      </c>
      <c r="E477" s="351">
        <v>30</v>
      </c>
      <c r="F477" s="353"/>
      <c r="G477" s="11"/>
      <c r="H477" s="412"/>
    </row>
    <row r="478" spans="2:20" x14ac:dyDescent="0.25">
      <c r="B478" s="259"/>
      <c r="C478" s="260" t="s">
        <v>56</v>
      </c>
      <c r="D478" s="261"/>
      <c r="E478" s="351">
        <v>100</v>
      </c>
      <c r="F478" s="354">
        <f>SUM(F475:F477)</f>
        <v>0</v>
      </c>
      <c r="G478" s="11"/>
      <c r="H478" s="412"/>
    </row>
    <row r="479" spans="2:20" ht="43.5" customHeight="1" x14ac:dyDescent="0.25">
      <c r="B479" s="678" t="s">
        <v>618</v>
      </c>
      <c r="C479" s="679"/>
      <c r="D479" s="679"/>
      <c r="E479" s="679"/>
      <c r="F479" s="680"/>
      <c r="G479" s="262"/>
      <c r="H479" s="412"/>
    </row>
    <row r="480" spans="2:20" ht="83.25" customHeight="1" x14ac:dyDescent="0.2">
      <c r="B480" s="377" t="s">
        <v>619</v>
      </c>
      <c r="C480" s="378" t="s">
        <v>620</v>
      </c>
      <c r="D480" s="376" t="s">
        <v>90</v>
      </c>
      <c r="E480" s="352">
        <v>100</v>
      </c>
      <c r="F480" s="353"/>
      <c r="G480" s="11"/>
      <c r="H480" s="419"/>
      <c r="I480" s="198"/>
      <c r="J480" s="198"/>
      <c r="K480" s="198"/>
      <c r="L480" s="198"/>
      <c r="M480" s="198"/>
      <c r="N480" s="198"/>
      <c r="O480" s="198"/>
    </row>
    <row r="481" spans="2:20" x14ac:dyDescent="0.25">
      <c r="B481" s="263"/>
      <c r="C481" s="260" t="s">
        <v>56</v>
      </c>
      <c r="D481" s="264"/>
      <c r="E481" s="351">
        <v>100</v>
      </c>
      <c r="F481" s="353">
        <f>SUM(F480)</f>
        <v>0</v>
      </c>
      <c r="G481" s="11"/>
      <c r="H481" s="412"/>
      <c r="I481" s="196"/>
      <c r="J481" s="196"/>
      <c r="L481" s="196"/>
    </row>
    <row r="482" spans="2:20" ht="62.25" customHeight="1" x14ac:dyDescent="0.25">
      <c r="B482" s="665" t="s">
        <v>621</v>
      </c>
      <c r="C482" s="666"/>
      <c r="D482" s="666"/>
      <c r="E482" s="666"/>
      <c r="F482" s="667"/>
      <c r="G482" s="245"/>
      <c r="H482" s="412"/>
      <c r="I482" s="196"/>
      <c r="J482" s="196"/>
      <c r="L482" s="196"/>
    </row>
    <row r="483" spans="2:20" ht="87" customHeight="1" x14ac:dyDescent="0.25">
      <c r="B483" s="265" t="s">
        <v>622</v>
      </c>
      <c r="C483" s="138" t="s">
        <v>623</v>
      </c>
      <c r="D483" s="257" t="s">
        <v>624</v>
      </c>
      <c r="E483" s="356">
        <v>30</v>
      </c>
      <c r="F483" s="353"/>
      <c r="G483" s="11"/>
      <c r="H483" s="412"/>
      <c r="I483" s="196"/>
      <c r="J483" s="196"/>
      <c r="L483" s="196"/>
    </row>
    <row r="484" spans="2:20" ht="87" customHeight="1" x14ac:dyDescent="0.25">
      <c r="B484" s="379" t="s">
        <v>625</v>
      </c>
      <c r="C484" s="380" t="s">
        <v>626</v>
      </c>
      <c r="D484" s="257" t="s">
        <v>627</v>
      </c>
      <c r="E484" s="356">
        <v>35</v>
      </c>
      <c r="F484" s="353"/>
      <c r="G484" s="11"/>
      <c r="H484" s="412"/>
      <c r="I484" s="196"/>
      <c r="J484" s="196"/>
      <c r="L484" s="196"/>
    </row>
    <row r="485" spans="2:20" ht="88.5" customHeight="1" x14ac:dyDescent="0.25">
      <c r="B485" s="250" t="s">
        <v>628</v>
      </c>
      <c r="C485" s="137" t="s">
        <v>629</v>
      </c>
      <c r="D485" s="257" t="s">
        <v>627</v>
      </c>
      <c r="E485" s="351">
        <v>35</v>
      </c>
      <c r="F485" s="353"/>
      <c r="G485" s="11"/>
      <c r="H485" s="420"/>
      <c r="I485" s="198"/>
      <c r="J485" s="198"/>
      <c r="K485" s="198"/>
      <c r="L485" s="198"/>
      <c r="M485" s="198"/>
      <c r="N485" s="198"/>
      <c r="O485" s="198"/>
      <c r="P485" s="198"/>
      <c r="Q485" s="198"/>
      <c r="R485" s="198"/>
    </row>
    <row r="486" spans="2:20" x14ac:dyDescent="0.25">
      <c r="B486" s="250"/>
      <c r="C486" s="136" t="s">
        <v>56</v>
      </c>
      <c r="D486" s="257"/>
      <c r="E486" s="251">
        <v>100</v>
      </c>
      <c r="F486" s="355">
        <f>SUM(F483:F485)</f>
        <v>0</v>
      </c>
      <c r="G486" s="11"/>
      <c r="H486" s="412"/>
    </row>
    <row r="487" spans="2:20" s="16" customFormat="1" ht="21" customHeight="1" x14ac:dyDescent="0.25">
      <c r="B487" s="629" t="s">
        <v>630</v>
      </c>
      <c r="C487" s="630"/>
      <c r="D487" s="630"/>
      <c r="E487" s="631"/>
      <c r="F487" s="426">
        <f>(F486+F481+F478+F473)/4</f>
        <v>0</v>
      </c>
      <c r="G487" s="244"/>
      <c r="H487" s="404"/>
      <c r="I487" s="196"/>
      <c r="J487" s="196"/>
      <c r="K487" s="11"/>
      <c r="L487" s="196"/>
      <c r="M487" s="11"/>
      <c r="N487" s="196"/>
      <c r="P487" s="197"/>
      <c r="R487" s="197"/>
      <c r="T487" s="197"/>
    </row>
    <row r="488" spans="2:20" s="16" customFormat="1" x14ac:dyDescent="0.25">
      <c r="B488" s="293"/>
      <c r="C488" s="98"/>
      <c r="D488" s="99"/>
      <c r="E488" s="100"/>
      <c r="G488" s="244"/>
      <c r="H488" s="404"/>
      <c r="I488" s="196"/>
      <c r="J488" s="196"/>
      <c r="K488" s="11"/>
      <c r="L488" s="196"/>
      <c r="M488" s="11"/>
      <c r="N488" s="196"/>
      <c r="P488" s="197"/>
      <c r="R488" s="197"/>
      <c r="T488" s="197"/>
    </row>
    <row r="489" spans="2:20" s="16" customFormat="1" x14ac:dyDescent="0.25">
      <c r="B489" s="293"/>
      <c r="C489" s="98"/>
      <c r="D489" s="99"/>
      <c r="E489" s="100"/>
      <c r="G489" s="244"/>
      <c r="H489" s="404"/>
      <c r="I489" s="196"/>
      <c r="J489" s="196"/>
      <c r="K489" s="11"/>
      <c r="L489" s="196"/>
      <c r="M489" s="11"/>
      <c r="N489" s="196"/>
      <c r="P489" s="197"/>
      <c r="R489" s="197"/>
      <c r="T489" s="197"/>
    </row>
    <row r="490" spans="2:20" x14ac:dyDescent="0.25">
      <c r="B490" s="277"/>
      <c r="C490" s="78"/>
      <c r="D490" s="161"/>
      <c r="E490" s="76"/>
      <c r="F490" s="16"/>
      <c r="G490" s="97"/>
      <c r="H490" s="421"/>
      <c r="I490" s="198"/>
      <c r="J490" s="198"/>
      <c r="K490" s="198"/>
      <c r="L490" s="198"/>
    </row>
    <row r="491" spans="2:20" ht="99.95" customHeight="1" x14ac:dyDescent="0.25">
      <c r="B491" s="638" t="s">
        <v>43</v>
      </c>
      <c r="C491" s="639"/>
      <c r="D491" s="639"/>
      <c r="E491" s="639"/>
      <c r="F491" s="640"/>
      <c r="G491" s="243"/>
    </row>
    <row r="492" spans="2:20" ht="41.25" customHeight="1" x14ac:dyDescent="0.25">
      <c r="B492" s="659" t="s">
        <v>631</v>
      </c>
      <c r="C492" s="660"/>
      <c r="D492" s="660"/>
      <c r="E492" s="660"/>
      <c r="F492" s="661"/>
      <c r="G492" s="243"/>
    </row>
    <row r="493" spans="2:20" ht="85.5" x14ac:dyDescent="0.25">
      <c r="B493" s="473" t="s">
        <v>632</v>
      </c>
      <c r="C493" s="593" t="s">
        <v>633</v>
      </c>
      <c r="D493" s="111" t="s">
        <v>634</v>
      </c>
      <c r="E493" s="159">
        <v>100</v>
      </c>
      <c r="F493" s="441"/>
      <c r="G493" s="11"/>
    </row>
    <row r="494" spans="2:20" s="69" customFormat="1" x14ac:dyDescent="0.25">
      <c r="B494" s="294"/>
      <c r="C494" s="141" t="s">
        <v>56</v>
      </c>
      <c r="D494" s="160"/>
      <c r="E494" s="111"/>
      <c r="F494" s="441">
        <f>F493</f>
        <v>0</v>
      </c>
      <c r="G494" s="103"/>
      <c r="H494" s="422"/>
    </row>
    <row r="495" spans="2:20" s="367" customFormat="1" ht="46.5" customHeight="1" x14ac:dyDescent="0.25">
      <c r="B495" s="634" t="s">
        <v>635</v>
      </c>
      <c r="C495" s="635"/>
      <c r="D495" s="635"/>
      <c r="E495" s="635"/>
      <c r="F495" s="636"/>
      <c r="G495" s="368"/>
      <c r="H495" s="423"/>
    </row>
    <row r="496" spans="2:20" ht="85.5" x14ac:dyDescent="0.25">
      <c r="B496" s="385" t="s">
        <v>636</v>
      </c>
      <c r="C496" s="382" t="s">
        <v>637</v>
      </c>
      <c r="D496" s="112" t="s">
        <v>638</v>
      </c>
      <c r="E496" s="162">
        <v>40</v>
      </c>
      <c r="F496" s="441"/>
      <c r="G496" s="11"/>
    </row>
    <row r="497" spans="2:8" ht="38.25" customHeight="1" x14ac:dyDescent="0.25">
      <c r="B497" s="691" t="s">
        <v>639</v>
      </c>
      <c r="C497" s="565" t="s">
        <v>640</v>
      </c>
      <c r="D497" s="684"/>
      <c r="E497" s="687">
        <v>40</v>
      </c>
      <c r="F497" s="681"/>
      <c r="G497" s="103"/>
    </row>
    <row r="498" spans="2:8" ht="42" customHeight="1" x14ac:dyDescent="0.25">
      <c r="B498" s="692"/>
      <c r="C498" s="566" t="s">
        <v>641</v>
      </c>
      <c r="D498" s="685"/>
      <c r="E498" s="688"/>
      <c r="F498" s="682"/>
      <c r="G498" s="455">
        <v>8</v>
      </c>
      <c r="H498" s="416"/>
    </row>
    <row r="499" spans="2:8" ht="19.5" customHeight="1" x14ac:dyDescent="0.25">
      <c r="B499" s="692"/>
      <c r="C499" s="566" t="s">
        <v>642</v>
      </c>
      <c r="D499" s="685"/>
      <c r="E499" s="688"/>
      <c r="F499" s="682"/>
      <c r="G499" s="455">
        <v>8</v>
      </c>
      <c r="H499" s="416"/>
    </row>
    <row r="500" spans="2:8" ht="37.5" customHeight="1" x14ac:dyDescent="0.25">
      <c r="B500" s="692"/>
      <c r="C500" s="566" t="s">
        <v>643</v>
      </c>
      <c r="D500" s="685"/>
      <c r="E500" s="688"/>
      <c r="F500" s="682"/>
      <c r="G500" s="455">
        <v>8</v>
      </c>
      <c r="H500" s="416"/>
    </row>
    <row r="501" spans="2:8" ht="37.5" customHeight="1" x14ac:dyDescent="0.25">
      <c r="B501" s="692"/>
      <c r="C501" s="566" t="s">
        <v>644</v>
      </c>
      <c r="D501" s="685"/>
      <c r="E501" s="688"/>
      <c r="F501" s="682"/>
      <c r="G501" s="455">
        <v>8</v>
      </c>
      <c r="H501" s="416"/>
    </row>
    <row r="502" spans="2:8" ht="44.25" customHeight="1" x14ac:dyDescent="0.25">
      <c r="B502" s="693"/>
      <c r="C502" s="566" t="s">
        <v>645</v>
      </c>
      <c r="D502" s="686"/>
      <c r="E502" s="689"/>
      <c r="F502" s="683"/>
      <c r="G502" s="455">
        <v>8</v>
      </c>
      <c r="H502" s="416"/>
    </row>
    <row r="503" spans="2:8" x14ac:dyDescent="0.25">
      <c r="B503" s="385" t="s">
        <v>646</v>
      </c>
      <c r="C503" s="384" t="s">
        <v>647</v>
      </c>
      <c r="D503" s="160"/>
      <c r="E503" s="361">
        <v>20</v>
      </c>
      <c r="F503" s="441"/>
      <c r="G503" s="103"/>
    </row>
    <row r="504" spans="2:8" s="69" customFormat="1" ht="29.25" customHeight="1" x14ac:dyDescent="0.25">
      <c r="B504" s="295"/>
      <c r="C504" s="363" t="s">
        <v>56</v>
      </c>
      <c r="D504" s="160"/>
      <c r="E504" s="366">
        <v>100</v>
      </c>
      <c r="F504" s="441">
        <f>SUM(F496:F503,H498:H502)</f>
        <v>0</v>
      </c>
      <c r="G504" s="103"/>
      <c r="H504" s="422"/>
    </row>
    <row r="505" spans="2:8" s="69" customFormat="1" ht="41.25" customHeight="1" x14ac:dyDescent="0.25">
      <c r="B505" s="634" t="s">
        <v>648</v>
      </c>
      <c r="C505" s="635"/>
      <c r="D505" s="635"/>
      <c r="E505" s="635"/>
      <c r="F505" s="636"/>
      <c r="G505" s="103"/>
      <c r="H505" s="422"/>
    </row>
    <row r="506" spans="2:8" ht="36" x14ac:dyDescent="0.25">
      <c r="B506" s="849" t="s">
        <v>649</v>
      </c>
      <c r="C506" s="566" t="s">
        <v>650</v>
      </c>
      <c r="D506" s="690"/>
      <c r="E506" s="637">
        <v>100</v>
      </c>
      <c r="F506" s="682"/>
      <c r="G506" s="455">
        <v>50</v>
      </c>
      <c r="H506" s="416"/>
    </row>
    <row r="507" spans="2:8" ht="36.75" customHeight="1" x14ac:dyDescent="0.25">
      <c r="B507" s="849"/>
      <c r="C507" s="566" t="s">
        <v>651</v>
      </c>
      <c r="D507" s="690"/>
      <c r="E507" s="637"/>
      <c r="F507" s="682"/>
      <c r="G507" s="455">
        <v>50</v>
      </c>
      <c r="H507" s="416"/>
    </row>
    <row r="508" spans="2:8" s="69" customFormat="1" ht="29.25" customHeight="1" x14ac:dyDescent="0.25">
      <c r="B508" s="364"/>
      <c r="C508" s="567" t="s">
        <v>56</v>
      </c>
      <c r="D508" s="160"/>
      <c r="E508" s="366">
        <v>100</v>
      </c>
      <c r="F508" s="441">
        <f>SUM(F506,H506:H507)</f>
        <v>0</v>
      </c>
      <c r="G508" s="103"/>
      <c r="H508" s="422"/>
    </row>
    <row r="509" spans="2:8" s="69" customFormat="1" ht="48" customHeight="1" x14ac:dyDescent="0.25">
      <c r="B509" s="634" t="s">
        <v>652</v>
      </c>
      <c r="C509" s="635"/>
      <c r="D509" s="635"/>
      <c r="E509" s="635"/>
      <c r="F509" s="636"/>
      <c r="G509" s="103"/>
      <c r="H509" s="422"/>
    </row>
    <row r="510" spans="2:8" ht="39.75" customHeight="1" x14ac:dyDescent="0.25">
      <c r="B510" s="472" t="s">
        <v>653</v>
      </c>
      <c r="C510" s="568" t="s">
        <v>654</v>
      </c>
      <c r="D510" s="160"/>
      <c r="E510" s="470">
        <v>100</v>
      </c>
      <c r="F510" s="441"/>
      <c r="G510" s="103"/>
    </row>
    <row r="511" spans="2:8" s="69" customFormat="1" x14ac:dyDescent="0.25">
      <c r="B511" s="364"/>
      <c r="C511" s="365" t="s">
        <v>56</v>
      </c>
      <c r="D511" s="160"/>
      <c r="E511" s="366">
        <v>100</v>
      </c>
      <c r="F511" s="441">
        <f>F510</f>
        <v>0</v>
      </c>
      <c r="G511" s="103"/>
      <c r="H511" s="422"/>
    </row>
    <row r="512" spans="2:8" s="69" customFormat="1" ht="40.5" customHeight="1" x14ac:dyDescent="0.25">
      <c r="B512" s="634" t="s">
        <v>655</v>
      </c>
      <c r="C512" s="635"/>
      <c r="D512" s="635"/>
      <c r="E512" s="635"/>
      <c r="F512" s="636"/>
      <c r="G512" s="103"/>
      <c r="H512" s="422"/>
    </row>
    <row r="513" spans="2:8" ht="19.5" customHeight="1" x14ac:dyDescent="0.25">
      <c r="B513" s="849" t="s">
        <v>656</v>
      </c>
      <c r="C513" s="383" t="s">
        <v>657</v>
      </c>
      <c r="D513" s="851"/>
      <c r="E513" s="847">
        <v>100</v>
      </c>
      <c r="F513" s="682"/>
      <c r="G513" s="248">
        <v>50</v>
      </c>
      <c r="H513" s="416"/>
    </row>
    <row r="514" spans="2:8" ht="39.75" customHeight="1" x14ac:dyDescent="0.25">
      <c r="B514" s="850"/>
      <c r="C514" s="381" t="s">
        <v>658</v>
      </c>
      <c r="D514" s="852"/>
      <c r="E514" s="848"/>
      <c r="F514" s="683"/>
      <c r="G514" s="455">
        <v>50</v>
      </c>
      <c r="H514" s="416"/>
    </row>
    <row r="515" spans="2:8" s="69" customFormat="1" x14ac:dyDescent="0.25">
      <c r="B515" s="364"/>
      <c r="C515" s="362" t="s">
        <v>56</v>
      </c>
      <c r="D515" s="160"/>
      <c r="E515" s="366">
        <v>100</v>
      </c>
      <c r="F515" s="441">
        <f>SUM(F513,H513:H514)</f>
        <v>0</v>
      </c>
      <c r="G515" s="103"/>
      <c r="H515" s="422"/>
    </row>
    <row r="516" spans="2:8" s="69" customFormat="1" ht="41.25" customHeight="1" x14ac:dyDescent="0.25">
      <c r="B516" s="634" t="s">
        <v>659</v>
      </c>
      <c r="C516" s="635"/>
      <c r="D516" s="635"/>
      <c r="E516" s="635"/>
      <c r="F516" s="636"/>
      <c r="G516" s="103"/>
      <c r="H516" s="422"/>
    </row>
    <row r="517" spans="2:8" ht="74.25" customHeight="1" x14ac:dyDescent="0.25">
      <c r="B517" s="471" t="s">
        <v>660</v>
      </c>
      <c r="C517" s="382" t="s">
        <v>661</v>
      </c>
      <c r="D517" s="113" t="s">
        <v>662</v>
      </c>
      <c r="E517" s="369">
        <v>100</v>
      </c>
      <c r="F517" s="441"/>
      <c r="G517" s="103"/>
    </row>
    <row r="518" spans="2:8" s="69" customFormat="1" x14ac:dyDescent="0.25">
      <c r="B518" s="294"/>
      <c r="C518" s="141" t="s">
        <v>56</v>
      </c>
      <c r="D518" s="160"/>
      <c r="E518" s="112">
        <v>100</v>
      </c>
      <c r="F518" s="441">
        <f>F517</f>
        <v>0</v>
      </c>
      <c r="G518" s="103"/>
      <c r="H518" s="422"/>
    </row>
    <row r="519" spans="2:8" s="69" customFormat="1" x14ac:dyDescent="0.25">
      <c r="B519" s="632" t="s">
        <v>663</v>
      </c>
      <c r="C519" s="633"/>
      <c r="D519" s="633"/>
      <c r="E519" s="633"/>
      <c r="F519" s="427">
        <f>(F518+F515+F511+F508+F504+F494)/6</f>
        <v>0</v>
      </c>
      <c r="G519" s="103"/>
      <c r="H519" s="422"/>
    </row>
    <row r="520" spans="2:8" ht="21.75" thickBot="1" x14ac:dyDescent="0.3">
      <c r="B520" s="296"/>
      <c r="C520" s="81"/>
      <c r="D520" s="161"/>
      <c r="E520" s="76"/>
      <c r="F520" s="134"/>
    </row>
    <row r="521" spans="2:8" ht="71.25" customHeight="1" thickBot="1" x14ac:dyDescent="0.3">
      <c r="B521" s="649" t="s">
        <v>664</v>
      </c>
      <c r="C521" s="650"/>
      <c r="D521" s="650"/>
      <c r="E521" s="650"/>
      <c r="F521" s="651"/>
    </row>
    <row r="522" spans="2:8" x14ac:dyDescent="0.25">
      <c r="B522" s="277"/>
      <c r="C522" s="78"/>
      <c r="D522" s="161"/>
      <c r="E522" s="76"/>
      <c r="F522" s="16"/>
    </row>
    <row r="523" spans="2:8" x14ac:dyDescent="0.25">
      <c r="B523" s="277"/>
      <c r="C523" s="78"/>
      <c r="D523" s="161"/>
      <c r="E523" s="76"/>
      <c r="F523" s="16"/>
    </row>
    <row r="524" spans="2:8" x14ac:dyDescent="0.25">
      <c r="B524" s="277"/>
      <c r="C524" s="78"/>
      <c r="D524" s="161"/>
      <c r="E524" s="76"/>
      <c r="F524" s="16"/>
    </row>
    <row r="525" spans="2:8" x14ac:dyDescent="0.25">
      <c r="B525" s="277"/>
      <c r="C525" s="78"/>
      <c r="D525" s="161"/>
      <c r="E525" s="76"/>
      <c r="F525" s="16"/>
    </row>
    <row r="526" spans="2:8" x14ac:dyDescent="0.25">
      <c r="B526" s="277"/>
      <c r="C526" s="78"/>
      <c r="D526" s="161"/>
      <c r="E526" s="76"/>
      <c r="F526" s="16"/>
    </row>
    <row r="527" spans="2:8" x14ac:dyDescent="0.25">
      <c r="B527" s="277"/>
      <c r="C527" s="78"/>
      <c r="D527" s="161"/>
      <c r="E527" s="76"/>
      <c r="F527" s="16"/>
    </row>
    <row r="528" spans="2:8" x14ac:dyDescent="0.25">
      <c r="B528" s="277"/>
      <c r="C528" s="78"/>
      <c r="D528" s="161"/>
      <c r="E528" s="76"/>
      <c r="F528" s="16"/>
    </row>
    <row r="529" spans="2:6" x14ac:dyDescent="0.25">
      <c r="B529" s="277"/>
      <c r="C529" s="78"/>
      <c r="D529" s="161"/>
      <c r="E529" s="76"/>
      <c r="F529" s="16"/>
    </row>
    <row r="530" spans="2:6" x14ac:dyDescent="0.25">
      <c r="B530" s="277"/>
      <c r="C530" s="78"/>
      <c r="D530" s="161"/>
      <c r="E530" s="76"/>
      <c r="F530" s="16"/>
    </row>
    <row r="531" spans="2:6" x14ac:dyDescent="0.25">
      <c r="B531" s="277"/>
      <c r="C531" s="78"/>
      <c r="D531" s="161"/>
      <c r="E531" s="76"/>
      <c r="F531" s="16"/>
    </row>
    <row r="532" spans="2:6" x14ac:dyDescent="0.25">
      <c r="B532" s="277"/>
      <c r="C532" s="78"/>
      <c r="D532" s="161"/>
      <c r="E532" s="76"/>
      <c r="F532" s="16"/>
    </row>
    <row r="533" spans="2:6" x14ac:dyDescent="0.25">
      <c r="B533" s="277"/>
      <c r="C533" s="78"/>
      <c r="D533" s="161"/>
      <c r="E533" s="76"/>
      <c r="F533" s="16"/>
    </row>
    <row r="534" spans="2:6" x14ac:dyDescent="0.25">
      <c r="B534" s="277"/>
      <c r="C534" s="78"/>
      <c r="D534" s="161"/>
      <c r="E534" s="76"/>
      <c r="F534" s="16"/>
    </row>
    <row r="535" spans="2:6" x14ac:dyDescent="0.25">
      <c r="B535" s="277"/>
      <c r="C535" s="78"/>
      <c r="D535" s="161"/>
      <c r="E535" s="76"/>
      <c r="F535" s="16"/>
    </row>
    <row r="536" spans="2:6" x14ac:dyDescent="0.25">
      <c r="B536" s="277"/>
      <c r="C536" s="78"/>
      <c r="D536" s="161"/>
      <c r="E536" s="76"/>
      <c r="F536" s="16"/>
    </row>
    <row r="537" spans="2:6" x14ac:dyDescent="0.25">
      <c r="B537" s="277"/>
      <c r="C537" s="78"/>
      <c r="D537" s="161"/>
      <c r="E537" s="76"/>
      <c r="F537" s="16"/>
    </row>
    <row r="538" spans="2:6" x14ac:dyDescent="0.25">
      <c r="B538" s="277"/>
      <c r="C538" s="78"/>
      <c r="D538" s="161"/>
      <c r="E538" s="76"/>
      <c r="F538" s="16"/>
    </row>
    <row r="539" spans="2:6" x14ac:dyDescent="0.25">
      <c r="B539" s="277"/>
      <c r="C539" s="78"/>
      <c r="D539" s="161"/>
      <c r="E539" s="76"/>
      <c r="F539" s="16"/>
    </row>
    <row r="540" spans="2:6" x14ac:dyDescent="0.25">
      <c r="B540" s="277"/>
      <c r="C540" s="78"/>
      <c r="D540" s="161"/>
      <c r="E540" s="76"/>
      <c r="F540" s="16"/>
    </row>
    <row r="541" spans="2:6" x14ac:dyDescent="0.25">
      <c r="B541" s="277"/>
      <c r="C541" s="78"/>
      <c r="D541" s="161"/>
      <c r="E541" s="76"/>
      <c r="F541" s="16"/>
    </row>
    <row r="542" spans="2:6" x14ac:dyDescent="0.25">
      <c r="B542" s="277"/>
      <c r="C542" s="78"/>
      <c r="D542" s="161"/>
      <c r="E542" s="76"/>
      <c r="F542" s="16"/>
    </row>
    <row r="543" spans="2:6" x14ac:dyDescent="0.25">
      <c r="B543" s="277"/>
      <c r="C543" s="78"/>
      <c r="D543" s="161"/>
      <c r="E543" s="76"/>
      <c r="F543" s="16"/>
    </row>
    <row r="544" spans="2:6" x14ac:dyDescent="0.25">
      <c r="B544" s="277"/>
      <c r="C544" s="78"/>
      <c r="D544" s="161"/>
      <c r="E544" s="76"/>
      <c r="F544" s="16"/>
    </row>
    <row r="545" spans="2:6" x14ac:dyDescent="0.25">
      <c r="B545" s="277"/>
      <c r="C545" s="78"/>
      <c r="D545" s="161"/>
      <c r="E545" s="76"/>
      <c r="F545" s="16"/>
    </row>
    <row r="546" spans="2:6" x14ac:dyDescent="0.25">
      <c r="B546" s="277"/>
      <c r="C546" s="78"/>
      <c r="D546" s="161"/>
      <c r="E546" s="76"/>
      <c r="F546" s="16"/>
    </row>
    <row r="547" spans="2:6" x14ac:dyDescent="0.25">
      <c r="B547" s="277"/>
      <c r="C547" s="78"/>
      <c r="D547" s="161"/>
      <c r="E547" s="76"/>
      <c r="F547" s="16"/>
    </row>
    <row r="548" spans="2:6" x14ac:dyDescent="0.25">
      <c r="B548" s="277"/>
      <c r="C548" s="78"/>
      <c r="D548" s="161"/>
      <c r="E548" s="76"/>
      <c r="F548" s="16"/>
    </row>
    <row r="549" spans="2:6" x14ac:dyDescent="0.25">
      <c r="B549" s="277"/>
      <c r="C549" s="78"/>
      <c r="D549" s="161"/>
      <c r="E549" s="76"/>
      <c r="F549" s="16"/>
    </row>
    <row r="550" spans="2:6" x14ac:dyDescent="0.25">
      <c r="B550" s="277"/>
      <c r="C550" s="78"/>
      <c r="D550" s="161"/>
      <c r="E550" s="76"/>
      <c r="F550" s="16"/>
    </row>
    <row r="551" spans="2:6" x14ac:dyDescent="0.25">
      <c r="B551" s="277"/>
      <c r="C551" s="78"/>
      <c r="D551" s="161"/>
      <c r="E551" s="76"/>
      <c r="F551" s="16"/>
    </row>
    <row r="552" spans="2:6" x14ac:dyDescent="0.25">
      <c r="B552" s="277"/>
      <c r="C552" s="78"/>
      <c r="D552" s="161"/>
      <c r="E552" s="76"/>
      <c r="F552" s="16"/>
    </row>
    <row r="553" spans="2:6" x14ac:dyDescent="0.25">
      <c r="B553" s="277"/>
      <c r="C553" s="78"/>
      <c r="D553" s="161"/>
      <c r="E553" s="76"/>
      <c r="F553" s="16"/>
    </row>
    <row r="554" spans="2:6" x14ac:dyDescent="0.25">
      <c r="B554" s="277"/>
      <c r="C554" s="78"/>
      <c r="D554" s="161"/>
      <c r="E554" s="76"/>
      <c r="F554" s="16"/>
    </row>
    <row r="555" spans="2:6" x14ac:dyDescent="0.25">
      <c r="B555" s="277"/>
      <c r="C555" s="78"/>
      <c r="D555" s="161"/>
      <c r="E555" s="76"/>
      <c r="F555" s="16"/>
    </row>
    <row r="556" spans="2:6" x14ac:dyDescent="0.25">
      <c r="B556" s="277"/>
      <c r="C556" s="78"/>
      <c r="D556" s="161"/>
      <c r="E556" s="76"/>
      <c r="F556" s="16"/>
    </row>
    <row r="557" spans="2:6" x14ac:dyDescent="0.25">
      <c r="B557" s="277"/>
      <c r="C557" s="78"/>
      <c r="D557" s="161"/>
      <c r="E557" s="76"/>
      <c r="F557" s="16"/>
    </row>
    <row r="558" spans="2:6" x14ac:dyDescent="0.25">
      <c r="B558" s="277"/>
      <c r="C558" s="78"/>
      <c r="D558" s="161"/>
      <c r="E558" s="76"/>
      <c r="F558" s="16"/>
    </row>
    <row r="559" spans="2:6" x14ac:dyDescent="0.25">
      <c r="B559" s="277"/>
      <c r="C559" s="78"/>
      <c r="D559" s="161"/>
      <c r="E559" s="76"/>
      <c r="F559" s="16"/>
    </row>
    <row r="560" spans="2:6" x14ac:dyDescent="0.25">
      <c r="B560" s="277"/>
      <c r="C560" s="78"/>
      <c r="D560" s="161"/>
      <c r="E560" s="76"/>
      <c r="F560" s="16"/>
    </row>
    <row r="561" spans="2:6" x14ac:dyDescent="0.25">
      <c r="B561" s="277"/>
      <c r="C561" s="78"/>
      <c r="D561" s="161"/>
      <c r="E561" s="76"/>
      <c r="F561" s="16"/>
    </row>
    <row r="562" spans="2:6" x14ac:dyDescent="0.25">
      <c r="B562" s="277"/>
      <c r="C562" s="78"/>
      <c r="D562" s="161"/>
      <c r="E562" s="76"/>
      <c r="F562" s="16"/>
    </row>
    <row r="563" spans="2:6" x14ac:dyDescent="0.25">
      <c r="B563" s="277"/>
      <c r="C563" s="78"/>
      <c r="D563" s="161"/>
      <c r="E563" s="76"/>
      <c r="F563" s="16"/>
    </row>
    <row r="564" spans="2:6" x14ac:dyDescent="0.25">
      <c r="B564" s="277"/>
      <c r="C564" s="78"/>
      <c r="D564" s="161"/>
      <c r="E564" s="76"/>
      <c r="F564" s="16"/>
    </row>
    <row r="565" spans="2:6" x14ac:dyDescent="0.25">
      <c r="B565" s="277"/>
      <c r="C565" s="78"/>
      <c r="D565" s="161"/>
      <c r="E565" s="76"/>
      <c r="F565" s="16"/>
    </row>
    <row r="566" spans="2:6" x14ac:dyDescent="0.25">
      <c r="B566" s="277"/>
      <c r="C566" s="78"/>
      <c r="D566" s="161"/>
      <c r="E566" s="76"/>
      <c r="F566" s="16"/>
    </row>
    <row r="567" spans="2:6" x14ac:dyDescent="0.25">
      <c r="B567" s="277"/>
      <c r="C567" s="78"/>
      <c r="D567" s="161"/>
      <c r="E567" s="76"/>
      <c r="F567" s="16"/>
    </row>
    <row r="568" spans="2:6" x14ac:dyDescent="0.25">
      <c r="B568" s="277"/>
      <c r="C568" s="78"/>
      <c r="D568" s="161"/>
      <c r="E568" s="76"/>
      <c r="F568" s="16"/>
    </row>
    <row r="569" spans="2:6" x14ac:dyDescent="0.25">
      <c r="B569" s="277"/>
      <c r="C569" s="78"/>
      <c r="D569" s="161"/>
      <c r="E569" s="76"/>
      <c r="F569" s="16"/>
    </row>
    <row r="570" spans="2:6" x14ac:dyDescent="0.25">
      <c r="B570" s="277"/>
      <c r="C570" s="78"/>
      <c r="D570" s="161"/>
      <c r="E570" s="76"/>
      <c r="F570" s="16"/>
    </row>
    <row r="571" spans="2:6" x14ac:dyDescent="0.25">
      <c r="B571" s="277"/>
      <c r="C571" s="78"/>
      <c r="D571" s="161"/>
      <c r="E571" s="76"/>
      <c r="F571" s="16"/>
    </row>
    <row r="572" spans="2:6" x14ac:dyDescent="0.25">
      <c r="B572" s="277"/>
      <c r="C572" s="78"/>
      <c r="D572" s="161"/>
      <c r="E572" s="76"/>
      <c r="F572" s="16"/>
    </row>
    <row r="573" spans="2:6" x14ac:dyDescent="0.25">
      <c r="B573" s="277"/>
      <c r="C573" s="78"/>
      <c r="D573" s="161"/>
      <c r="E573" s="76"/>
      <c r="F573" s="16"/>
    </row>
    <row r="574" spans="2:6" x14ac:dyDescent="0.25">
      <c r="B574" s="277"/>
      <c r="C574" s="78"/>
      <c r="D574" s="161"/>
      <c r="E574" s="76"/>
      <c r="F574" s="16"/>
    </row>
    <row r="575" spans="2:6" x14ac:dyDescent="0.25">
      <c r="B575" s="277"/>
      <c r="C575" s="78"/>
      <c r="D575" s="161"/>
      <c r="E575" s="76"/>
      <c r="F575" s="16"/>
    </row>
    <row r="576" spans="2:6" x14ac:dyDescent="0.25">
      <c r="B576" s="277"/>
      <c r="C576" s="78"/>
      <c r="D576" s="161"/>
      <c r="E576" s="76"/>
      <c r="F576" s="16"/>
    </row>
    <row r="577" spans="2:6" x14ac:dyDescent="0.25">
      <c r="B577" s="277"/>
      <c r="C577" s="78"/>
      <c r="D577" s="161"/>
      <c r="E577" s="76"/>
      <c r="F577" s="16"/>
    </row>
    <row r="578" spans="2:6" x14ac:dyDescent="0.25">
      <c r="B578" s="277"/>
      <c r="C578" s="78"/>
      <c r="D578" s="161"/>
      <c r="E578" s="76"/>
      <c r="F578" s="16"/>
    </row>
    <row r="579" spans="2:6" x14ac:dyDescent="0.25">
      <c r="B579" s="277"/>
      <c r="C579" s="78"/>
      <c r="D579" s="161"/>
      <c r="E579" s="76"/>
      <c r="F579" s="16"/>
    </row>
    <row r="580" spans="2:6" x14ac:dyDescent="0.25">
      <c r="B580" s="277"/>
      <c r="C580" s="78"/>
      <c r="D580" s="161"/>
      <c r="E580" s="76"/>
      <c r="F580" s="16"/>
    </row>
    <row r="581" spans="2:6" x14ac:dyDescent="0.25">
      <c r="B581" s="277"/>
      <c r="C581" s="78"/>
      <c r="D581" s="161"/>
      <c r="E581" s="76"/>
      <c r="F581" s="16"/>
    </row>
    <row r="582" spans="2:6" x14ac:dyDescent="0.25">
      <c r="B582" s="277"/>
      <c r="C582" s="78"/>
      <c r="D582" s="161"/>
      <c r="E582" s="76"/>
      <c r="F582" s="16"/>
    </row>
    <row r="583" spans="2:6" x14ac:dyDescent="0.25">
      <c r="B583" s="277"/>
      <c r="C583" s="78"/>
      <c r="D583" s="161"/>
      <c r="E583" s="76"/>
      <c r="F583" s="16"/>
    </row>
    <row r="584" spans="2:6" x14ac:dyDescent="0.25">
      <c r="B584" s="277"/>
      <c r="C584" s="78"/>
      <c r="D584" s="161"/>
      <c r="E584" s="76"/>
      <c r="F584" s="16"/>
    </row>
    <row r="585" spans="2:6" x14ac:dyDescent="0.25">
      <c r="B585" s="277"/>
      <c r="C585" s="78"/>
      <c r="D585" s="161"/>
      <c r="E585" s="76"/>
      <c r="F585" s="16"/>
    </row>
    <row r="586" spans="2:6" x14ac:dyDescent="0.25">
      <c r="B586" s="277"/>
      <c r="C586" s="78"/>
      <c r="D586" s="161"/>
      <c r="E586" s="76"/>
      <c r="F586" s="16"/>
    </row>
    <row r="587" spans="2:6" x14ac:dyDescent="0.25">
      <c r="B587" s="277"/>
      <c r="C587" s="78"/>
      <c r="D587" s="161"/>
      <c r="E587" s="76"/>
      <c r="F587" s="16"/>
    </row>
    <row r="588" spans="2:6" x14ac:dyDescent="0.25">
      <c r="B588" s="277"/>
      <c r="C588" s="78"/>
      <c r="D588" s="161"/>
      <c r="E588" s="76"/>
      <c r="F588" s="16"/>
    </row>
    <row r="589" spans="2:6" x14ac:dyDescent="0.25">
      <c r="B589" s="277"/>
      <c r="C589" s="78"/>
      <c r="D589" s="161"/>
      <c r="E589" s="76"/>
      <c r="F589" s="16"/>
    </row>
    <row r="590" spans="2:6" x14ac:dyDescent="0.25">
      <c r="B590" s="277"/>
      <c r="C590" s="78"/>
      <c r="D590" s="161"/>
      <c r="E590" s="76"/>
      <c r="F590" s="16"/>
    </row>
    <row r="591" spans="2:6" x14ac:dyDescent="0.25">
      <c r="B591" s="277"/>
      <c r="C591" s="78"/>
      <c r="D591" s="161"/>
      <c r="E591" s="76"/>
      <c r="F591" s="16"/>
    </row>
    <row r="592" spans="2:6" x14ac:dyDescent="0.25">
      <c r="B592" s="277"/>
      <c r="C592" s="78"/>
      <c r="D592" s="161"/>
      <c r="E592" s="76"/>
      <c r="F592" s="16"/>
    </row>
    <row r="593" spans="2:6" x14ac:dyDescent="0.25">
      <c r="B593" s="277"/>
      <c r="C593" s="78"/>
      <c r="D593" s="161"/>
      <c r="E593" s="76"/>
      <c r="F593" s="16"/>
    </row>
    <row r="594" spans="2:6" x14ac:dyDescent="0.25">
      <c r="B594" s="277"/>
      <c r="C594" s="78"/>
      <c r="D594" s="161"/>
      <c r="E594" s="76"/>
      <c r="F594" s="16"/>
    </row>
    <row r="595" spans="2:6" x14ac:dyDescent="0.25">
      <c r="B595" s="277"/>
      <c r="C595" s="78"/>
      <c r="D595" s="161"/>
      <c r="E595" s="76"/>
      <c r="F595" s="16"/>
    </row>
    <row r="596" spans="2:6" x14ac:dyDescent="0.25">
      <c r="B596" s="277"/>
      <c r="C596" s="78"/>
      <c r="D596" s="161"/>
      <c r="E596" s="76"/>
      <c r="F596" s="16"/>
    </row>
    <row r="597" spans="2:6" x14ac:dyDescent="0.25">
      <c r="B597" s="277"/>
      <c r="C597" s="78"/>
      <c r="D597" s="161"/>
      <c r="E597" s="76"/>
      <c r="F597" s="16"/>
    </row>
    <row r="598" spans="2:6" x14ac:dyDescent="0.25">
      <c r="B598" s="277"/>
      <c r="C598" s="78"/>
      <c r="D598" s="161"/>
      <c r="E598" s="76"/>
      <c r="F598" s="16"/>
    </row>
    <row r="599" spans="2:6" x14ac:dyDescent="0.25">
      <c r="B599" s="277"/>
      <c r="C599" s="78"/>
      <c r="D599" s="161"/>
      <c r="E599" s="76"/>
      <c r="F599" s="16"/>
    </row>
    <row r="600" spans="2:6" x14ac:dyDescent="0.25">
      <c r="B600" s="277"/>
      <c r="C600" s="78"/>
      <c r="D600" s="161"/>
      <c r="E600" s="76"/>
      <c r="F600" s="16"/>
    </row>
    <row r="601" spans="2:6" x14ac:dyDescent="0.25">
      <c r="B601" s="277"/>
      <c r="C601" s="78"/>
      <c r="D601" s="161"/>
      <c r="E601" s="76"/>
      <c r="F601" s="16"/>
    </row>
    <row r="602" spans="2:6" x14ac:dyDescent="0.25">
      <c r="B602" s="277"/>
      <c r="C602" s="78"/>
      <c r="D602" s="161"/>
      <c r="E602" s="76"/>
      <c r="F602" s="16"/>
    </row>
    <row r="603" spans="2:6" x14ac:dyDescent="0.25">
      <c r="B603" s="277"/>
      <c r="C603" s="78"/>
      <c r="D603" s="161"/>
      <c r="E603" s="76"/>
      <c r="F603" s="16"/>
    </row>
    <row r="604" spans="2:6" x14ac:dyDescent="0.25">
      <c r="B604" s="277"/>
      <c r="C604" s="78"/>
      <c r="D604" s="161"/>
      <c r="E604" s="76"/>
      <c r="F604" s="16"/>
    </row>
    <row r="605" spans="2:6" x14ac:dyDescent="0.25">
      <c r="B605" s="277"/>
      <c r="C605" s="78"/>
      <c r="D605" s="161"/>
      <c r="E605" s="76"/>
      <c r="F605" s="16"/>
    </row>
    <row r="606" spans="2:6" x14ac:dyDescent="0.25">
      <c r="B606" s="277"/>
      <c r="C606" s="78"/>
      <c r="D606" s="161"/>
      <c r="E606" s="76"/>
      <c r="F606" s="16"/>
    </row>
    <row r="607" spans="2:6" x14ac:dyDescent="0.25">
      <c r="B607" s="277"/>
      <c r="C607" s="78"/>
      <c r="D607" s="161"/>
      <c r="E607" s="76"/>
      <c r="F607" s="16"/>
    </row>
    <row r="608" spans="2:6" x14ac:dyDescent="0.25">
      <c r="B608" s="277"/>
      <c r="C608" s="78"/>
      <c r="D608" s="161"/>
      <c r="E608" s="76"/>
      <c r="F608" s="16"/>
    </row>
    <row r="609" spans="2:6" x14ac:dyDescent="0.25">
      <c r="B609" s="277"/>
      <c r="C609" s="78"/>
      <c r="D609" s="161"/>
      <c r="E609" s="76"/>
      <c r="F609" s="16"/>
    </row>
    <row r="610" spans="2:6" x14ac:dyDescent="0.25">
      <c r="B610" s="277"/>
      <c r="C610" s="78"/>
      <c r="D610" s="161"/>
      <c r="E610" s="76"/>
      <c r="F610" s="16"/>
    </row>
    <row r="611" spans="2:6" x14ac:dyDescent="0.25">
      <c r="B611" s="277"/>
      <c r="C611" s="78"/>
      <c r="D611" s="161"/>
      <c r="E611" s="76"/>
      <c r="F611" s="16"/>
    </row>
    <row r="612" spans="2:6" x14ac:dyDescent="0.25">
      <c r="B612" s="277"/>
      <c r="C612" s="78"/>
      <c r="D612" s="161"/>
      <c r="E612" s="76"/>
      <c r="F612" s="16"/>
    </row>
    <row r="613" spans="2:6" x14ac:dyDescent="0.25">
      <c r="B613" s="277"/>
      <c r="C613" s="78"/>
      <c r="D613" s="161"/>
      <c r="E613" s="76"/>
      <c r="F613" s="16"/>
    </row>
    <row r="614" spans="2:6" x14ac:dyDescent="0.25">
      <c r="B614" s="277"/>
      <c r="C614" s="78"/>
      <c r="D614" s="161"/>
      <c r="E614" s="76"/>
      <c r="F614" s="16"/>
    </row>
    <row r="615" spans="2:6" x14ac:dyDescent="0.25">
      <c r="B615" s="277"/>
      <c r="C615" s="78"/>
      <c r="D615" s="161"/>
      <c r="E615" s="76"/>
      <c r="F615" s="16"/>
    </row>
    <row r="616" spans="2:6" x14ac:dyDescent="0.25">
      <c r="B616" s="277"/>
      <c r="C616" s="78"/>
      <c r="D616" s="161"/>
      <c r="E616" s="76"/>
      <c r="F616" s="16"/>
    </row>
    <row r="617" spans="2:6" x14ac:dyDescent="0.25">
      <c r="B617" s="277"/>
      <c r="C617" s="78"/>
      <c r="D617" s="161"/>
      <c r="E617" s="76"/>
      <c r="F617" s="16"/>
    </row>
    <row r="618" spans="2:6" x14ac:dyDescent="0.25">
      <c r="B618" s="277"/>
      <c r="C618" s="78"/>
      <c r="D618" s="161"/>
      <c r="E618" s="76"/>
      <c r="F618" s="16"/>
    </row>
    <row r="619" spans="2:6" x14ac:dyDescent="0.25">
      <c r="B619" s="277"/>
      <c r="C619" s="78"/>
      <c r="D619" s="161"/>
      <c r="E619" s="76"/>
      <c r="F619" s="16"/>
    </row>
    <row r="620" spans="2:6" x14ac:dyDescent="0.25">
      <c r="B620" s="277"/>
      <c r="C620" s="78"/>
      <c r="D620" s="161"/>
      <c r="E620" s="76"/>
      <c r="F620" s="16"/>
    </row>
    <row r="621" spans="2:6" x14ac:dyDescent="0.25">
      <c r="B621" s="277"/>
      <c r="C621" s="78"/>
      <c r="D621" s="161"/>
      <c r="E621" s="76"/>
      <c r="F621" s="16"/>
    </row>
    <row r="622" spans="2:6" x14ac:dyDescent="0.25">
      <c r="B622" s="277"/>
      <c r="C622" s="78"/>
      <c r="D622" s="161"/>
      <c r="E622" s="76"/>
      <c r="F622" s="16"/>
    </row>
    <row r="623" spans="2:6" x14ac:dyDescent="0.25">
      <c r="B623" s="277"/>
      <c r="C623" s="78"/>
      <c r="D623" s="161"/>
      <c r="E623" s="76"/>
      <c r="F623" s="16"/>
    </row>
    <row r="624" spans="2:6" x14ac:dyDescent="0.25">
      <c r="B624" s="277"/>
      <c r="C624" s="78"/>
      <c r="D624" s="161"/>
      <c r="E624" s="76"/>
      <c r="F624" s="16"/>
    </row>
    <row r="625" spans="2:6" x14ac:dyDescent="0.25">
      <c r="B625" s="277"/>
      <c r="C625" s="78"/>
      <c r="D625" s="161"/>
      <c r="E625" s="76"/>
      <c r="F625" s="16"/>
    </row>
    <row r="626" spans="2:6" x14ac:dyDescent="0.25">
      <c r="B626" s="277"/>
      <c r="C626" s="78"/>
      <c r="D626" s="161"/>
      <c r="E626" s="76"/>
      <c r="F626" s="16"/>
    </row>
    <row r="627" spans="2:6" x14ac:dyDescent="0.25">
      <c r="B627" s="277"/>
      <c r="C627" s="78"/>
      <c r="D627" s="161"/>
      <c r="E627" s="76"/>
      <c r="F627" s="16"/>
    </row>
    <row r="628" spans="2:6" x14ac:dyDescent="0.25">
      <c r="B628" s="277"/>
      <c r="C628" s="78"/>
      <c r="D628" s="161"/>
      <c r="E628" s="76"/>
      <c r="F628" s="16"/>
    </row>
    <row r="629" spans="2:6" x14ac:dyDescent="0.25">
      <c r="B629" s="277"/>
      <c r="C629" s="78"/>
      <c r="D629" s="161"/>
      <c r="E629" s="76"/>
      <c r="F629" s="16"/>
    </row>
    <row r="630" spans="2:6" x14ac:dyDescent="0.25">
      <c r="B630" s="277"/>
      <c r="C630" s="78"/>
      <c r="D630" s="161"/>
      <c r="E630" s="76"/>
      <c r="F630" s="16"/>
    </row>
    <row r="631" spans="2:6" x14ac:dyDescent="0.25">
      <c r="B631" s="277"/>
      <c r="C631" s="78"/>
      <c r="D631" s="161"/>
      <c r="E631" s="76"/>
      <c r="F631" s="16"/>
    </row>
    <row r="632" spans="2:6" x14ac:dyDescent="0.25">
      <c r="B632" s="277"/>
      <c r="C632" s="78"/>
      <c r="D632" s="161"/>
      <c r="E632" s="76"/>
      <c r="F632" s="16"/>
    </row>
    <row r="633" spans="2:6" x14ac:dyDescent="0.25">
      <c r="B633" s="277"/>
      <c r="C633" s="78"/>
      <c r="D633" s="161"/>
      <c r="E633" s="76"/>
      <c r="F633" s="16"/>
    </row>
    <row r="634" spans="2:6" x14ac:dyDescent="0.25">
      <c r="B634" s="277"/>
      <c r="C634" s="78"/>
      <c r="D634" s="161"/>
      <c r="E634" s="76"/>
      <c r="F634" s="16"/>
    </row>
    <row r="635" spans="2:6" x14ac:dyDescent="0.25">
      <c r="B635" s="277"/>
      <c r="C635" s="78"/>
      <c r="D635" s="161"/>
      <c r="E635" s="76"/>
      <c r="F635" s="16"/>
    </row>
    <row r="636" spans="2:6" x14ac:dyDescent="0.25">
      <c r="B636" s="277"/>
      <c r="C636" s="78"/>
      <c r="D636" s="161"/>
      <c r="E636" s="76"/>
      <c r="F636" s="16"/>
    </row>
    <row r="637" spans="2:6" x14ac:dyDescent="0.25">
      <c r="B637" s="277"/>
      <c r="C637" s="78"/>
      <c r="D637" s="161"/>
      <c r="E637" s="76"/>
      <c r="F637" s="16"/>
    </row>
    <row r="638" spans="2:6" x14ac:dyDescent="0.25">
      <c r="B638" s="277"/>
      <c r="C638" s="78"/>
      <c r="D638" s="161"/>
      <c r="E638" s="76"/>
      <c r="F638" s="16"/>
    </row>
    <row r="639" spans="2:6" x14ac:dyDescent="0.25">
      <c r="B639" s="277"/>
      <c r="C639" s="78"/>
      <c r="D639" s="161"/>
      <c r="E639" s="76"/>
      <c r="F639" s="16"/>
    </row>
    <row r="640" spans="2:6" x14ac:dyDescent="0.25">
      <c r="B640" s="277"/>
      <c r="C640" s="78"/>
      <c r="D640" s="161"/>
      <c r="E640" s="76"/>
      <c r="F640" s="16"/>
    </row>
    <row r="641" spans="2:6" x14ac:dyDescent="0.25">
      <c r="B641" s="277"/>
      <c r="C641" s="78"/>
      <c r="D641" s="161"/>
      <c r="E641" s="76"/>
      <c r="F641" s="16"/>
    </row>
    <row r="642" spans="2:6" x14ac:dyDescent="0.25">
      <c r="B642" s="277"/>
      <c r="C642" s="78"/>
      <c r="D642" s="161"/>
      <c r="E642" s="76"/>
      <c r="F642" s="16"/>
    </row>
    <row r="643" spans="2:6" x14ac:dyDescent="0.25">
      <c r="B643" s="277"/>
      <c r="C643" s="78"/>
      <c r="D643" s="161"/>
      <c r="E643" s="76"/>
      <c r="F643" s="16"/>
    </row>
    <row r="644" spans="2:6" x14ac:dyDescent="0.25">
      <c r="B644" s="277"/>
      <c r="C644" s="78"/>
      <c r="D644" s="161"/>
      <c r="E644" s="76"/>
      <c r="F644" s="16"/>
    </row>
    <row r="645" spans="2:6" x14ac:dyDescent="0.25">
      <c r="B645" s="277"/>
      <c r="C645" s="78"/>
      <c r="D645" s="161"/>
      <c r="E645" s="76"/>
      <c r="F645" s="16"/>
    </row>
    <row r="646" spans="2:6" x14ac:dyDescent="0.25">
      <c r="B646" s="277"/>
      <c r="C646" s="78"/>
      <c r="D646" s="161"/>
      <c r="E646" s="76"/>
      <c r="F646" s="16"/>
    </row>
    <row r="647" spans="2:6" x14ac:dyDescent="0.25">
      <c r="B647" s="277"/>
      <c r="C647" s="78"/>
      <c r="D647" s="161"/>
      <c r="E647" s="76"/>
      <c r="F647" s="16"/>
    </row>
    <row r="648" spans="2:6" x14ac:dyDescent="0.25">
      <c r="B648" s="277"/>
      <c r="C648" s="78"/>
      <c r="D648" s="161"/>
      <c r="E648" s="76"/>
      <c r="F648" s="16"/>
    </row>
    <row r="649" spans="2:6" x14ac:dyDescent="0.25">
      <c r="B649" s="277"/>
      <c r="C649" s="78"/>
      <c r="D649" s="161"/>
      <c r="E649" s="76"/>
      <c r="F649" s="16"/>
    </row>
    <row r="650" spans="2:6" x14ac:dyDescent="0.25">
      <c r="B650" s="277"/>
      <c r="C650" s="78"/>
      <c r="D650" s="161"/>
      <c r="E650" s="76"/>
      <c r="F650" s="16"/>
    </row>
    <row r="651" spans="2:6" x14ac:dyDescent="0.25">
      <c r="B651" s="277"/>
      <c r="C651" s="78"/>
      <c r="D651" s="161"/>
      <c r="E651" s="76"/>
      <c r="F651" s="16"/>
    </row>
    <row r="652" spans="2:6" x14ac:dyDescent="0.25">
      <c r="B652" s="277"/>
      <c r="C652" s="78"/>
      <c r="D652" s="161"/>
      <c r="E652" s="76"/>
      <c r="F652" s="16"/>
    </row>
    <row r="653" spans="2:6" x14ac:dyDescent="0.25">
      <c r="B653" s="277"/>
      <c r="C653" s="78"/>
      <c r="D653" s="161"/>
      <c r="E653" s="76"/>
      <c r="F653" s="16"/>
    </row>
    <row r="654" spans="2:6" x14ac:dyDescent="0.25">
      <c r="B654" s="277"/>
      <c r="C654" s="78"/>
      <c r="D654" s="161"/>
      <c r="E654" s="76"/>
      <c r="F654" s="16"/>
    </row>
    <row r="655" spans="2:6" x14ac:dyDescent="0.25">
      <c r="B655" s="277"/>
      <c r="C655" s="78"/>
      <c r="D655" s="161"/>
      <c r="E655" s="76"/>
      <c r="F655" s="16"/>
    </row>
    <row r="656" spans="2:6" x14ac:dyDescent="0.25">
      <c r="B656" s="277"/>
      <c r="C656" s="78"/>
      <c r="D656" s="161"/>
      <c r="E656" s="76"/>
      <c r="F656" s="16"/>
    </row>
    <row r="657" spans="2:6" x14ac:dyDescent="0.25">
      <c r="B657" s="277"/>
      <c r="C657" s="78"/>
      <c r="D657" s="161"/>
      <c r="E657" s="76"/>
      <c r="F657" s="16"/>
    </row>
    <row r="658" spans="2:6" x14ac:dyDescent="0.25">
      <c r="B658" s="277"/>
      <c r="C658" s="78"/>
      <c r="D658" s="161"/>
      <c r="E658" s="76"/>
      <c r="F658" s="16"/>
    </row>
    <row r="659" spans="2:6" x14ac:dyDescent="0.25">
      <c r="B659" s="277"/>
      <c r="C659" s="78"/>
      <c r="D659" s="161"/>
      <c r="E659" s="76"/>
      <c r="F659" s="16"/>
    </row>
    <row r="660" spans="2:6" x14ac:dyDescent="0.25">
      <c r="B660" s="277"/>
      <c r="C660" s="78"/>
      <c r="D660" s="161"/>
      <c r="E660" s="76"/>
      <c r="F660" s="16"/>
    </row>
    <row r="661" spans="2:6" x14ac:dyDescent="0.25">
      <c r="B661" s="277"/>
      <c r="C661" s="78"/>
      <c r="D661" s="161"/>
      <c r="E661" s="76"/>
      <c r="F661" s="16"/>
    </row>
    <row r="662" spans="2:6" x14ac:dyDescent="0.25">
      <c r="B662" s="277"/>
      <c r="C662" s="78"/>
      <c r="D662" s="161"/>
      <c r="E662" s="76"/>
      <c r="F662" s="16"/>
    </row>
    <row r="663" spans="2:6" x14ac:dyDescent="0.25">
      <c r="B663" s="277"/>
      <c r="C663" s="78"/>
      <c r="D663" s="161"/>
      <c r="E663" s="76"/>
      <c r="F663" s="16"/>
    </row>
    <row r="664" spans="2:6" x14ac:dyDescent="0.25">
      <c r="B664" s="277"/>
      <c r="C664" s="78"/>
      <c r="D664" s="161"/>
      <c r="E664" s="76"/>
      <c r="F664" s="16"/>
    </row>
    <row r="665" spans="2:6" x14ac:dyDescent="0.25">
      <c r="B665" s="277"/>
      <c r="C665" s="78"/>
      <c r="D665" s="161"/>
      <c r="E665" s="76"/>
      <c r="F665" s="16"/>
    </row>
    <row r="666" spans="2:6" x14ac:dyDescent="0.25">
      <c r="B666" s="277"/>
      <c r="C666" s="78"/>
      <c r="D666" s="161"/>
      <c r="E666" s="76"/>
      <c r="F666" s="16"/>
    </row>
    <row r="667" spans="2:6" x14ac:dyDescent="0.25">
      <c r="B667" s="277"/>
      <c r="C667" s="78"/>
      <c r="D667" s="161"/>
      <c r="E667" s="76"/>
      <c r="F667" s="16"/>
    </row>
    <row r="668" spans="2:6" x14ac:dyDescent="0.25">
      <c r="B668" s="277"/>
      <c r="C668" s="78"/>
      <c r="D668" s="161"/>
      <c r="E668" s="76"/>
      <c r="F668" s="16"/>
    </row>
    <row r="669" spans="2:6" x14ac:dyDescent="0.25">
      <c r="B669" s="277"/>
      <c r="C669" s="78"/>
      <c r="D669" s="161"/>
      <c r="E669" s="76"/>
      <c r="F669" s="16"/>
    </row>
    <row r="670" spans="2:6" x14ac:dyDescent="0.25">
      <c r="B670" s="277"/>
      <c r="C670" s="78"/>
      <c r="D670" s="161"/>
      <c r="E670" s="76"/>
      <c r="F670" s="16"/>
    </row>
    <row r="671" spans="2:6" x14ac:dyDescent="0.25">
      <c r="B671" s="277"/>
      <c r="C671" s="78"/>
      <c r="D671" s="161"/>
      <c r="E671" s="76"/>
      <c r="F671" s="16"/>
    </row>
    <row r="672" spans="2:6" x14ac:dyDescent="0.25">
      <c r="B672" s="277"/>
      <c r="C672" s="78"/>
      <c r="D672" s="161"/>
      <c r="E672" s="76"/>
      <c r="F672" s="16"/>
    </row>
    <row r="673" spans="2:6" x14ac:dyDescent="0.25">
      <c r="B673" s="277"/>
      <c r="C673" s="78"/>
      <c r="D673" s="161"/>
      <c r="E673" s="76"/>
      <c r="F673" s="16"/>
    </row>
    <row r="674" spans="2:6" x14ac:dyDescent="0.25">
      <c r="B674" s="277"/>
      <c r="C674" s="78"/>
      <c r="D674" s="161"/>
      <c r="E674" s="76"/>
      <c r="F674" s="16"/>
    </row>
    <row r="675" spans="2:6" x14ac:dyDescent="0.25">
      <c r="B675" s="277"/>
      <c r="C675" s="78"/>
      <c r="D675" s="161"/>
      <c r="E675" s="76"/>
      <c r="F675" s="16"/>
    </row>
    <row r="676" spans="2:6" x14ac:dyDescent="0.25">
      <c r="B676" s="277"/>
      <c r="C676" s="78"/>
      <c r="D676" s="161"/>
      <c r="E676" s="76"/>
      <c r="F676" s="16"/>
    </row>
    <row r="677" spans="2:6" x14ac:dyDescent="0.25">
      <c r="B677" s="277"/>
      <c r="C677" s="78"/>
      <c r="D677" s="161"/>
      <c r="E677" s="76"/>
      <c r="F677" s="16"/>
    </row>
    <row r="678" spans="2:6" x14ac:dyDescent="0.25">
      <c r="B678" s="277"/>
      <c r="C678" s="78"/>
      <c r="D678" s="161"/>
      <c r="E678" s="76"/>
      <c r="F678" s="16"/>
    </row>
    <row r="679" spans="2:6" x14ac:dyDescent="0.25">
      <c r="B679" s="277"/>
      <c r="C679" s="78"/>
      <c r="D679" s="161"/>
      <c r="E679" s="76"/>
      <c r="F679" s="16"/>
    </row>
    <row r="680" spans="2:6" x14ac:dyDescent="0.25">
      <c r="B680" s="277"/>
      <c r="C680" s="78"/>
      <c r="D680" s="161"/>
      <c r="E680" s="76"/>
      <c r="F680" s="16"/>
    </row>
    <row r="681" spans="2:6" x14ac:dyDescent="0.25">
      <c r="B681" s="277"/>
      <c r="C681" s="78"/>
      <c r="D681" s="161"/>
      <c r="E681" s="76"/>
      <c r="F681" s="16"/>
    </row>
    <row r="682" spans="2:6" x14ac:dyDescent="0.25">
      <c r="B682" s="277"/>
      <c r="C682" s="78"/>
      <c r="D682" s="161"/>
      <c r="E682" s="76"/>
      <c r="F682" s="16"/>
    </row>
    <row r="683" spans="2:6" x14ac:dyDescent="0.25">
      <c r="B683" s="277"/>
      <c r="C683" s="78"/>
      <c r="D683" s="161"/>
      <c r="E683" s="76"/>
      <c r="F683" s="16"/>
    </row>
    <row r="684" spans="2:6" x14ac:dyDescent="0.25">
      <c r="B684" s="277"/>
      <c r="C684" s="78"/>
      <c r="D684" s="161"/>
      <c r="E684" s="76"/>
      <c r="F684" s="16"/>
    </row>
    <row r="685" spans="2:6" x14ac:dyDescent="0.25">
      <c r="B685" s="277"/>
      <c r="C685" s="78"/>
      <c r="D685" s="161"/>
      <c r="E685" s="76"/>
      <c r="F685" s="16"/>
    </row>
    <row r="686" spans="2:6" x14ac:dyDescent="0.25">
      <c r="B686" s="277"/>
      <c r="C686" s="78"/>
      <c r="D686" s="161"/>
      <c r="E686" s="76"/>
      <c r="F686" s="16"/>
    </row>
    <row r="687" spans="2:6" x14ac:dyDescent="0.25">
      <c r="B687" s="277"/>
      <c r="C687" s="78"/>
      <c r="D687" s="161"/>
      <c r="E687" s="76"/>
      <c r="F687" s="16"/>
    </row>
    <row r="688" spans="2:6" x14ac:dyDescent="0.25">
      <c r="B688" s="277"/>
      <c r="C688" s="78"/>
      <c r="D688" s="161"/>
      <c r="E688" s="76"/>
      <c r="F688" s="16"/>
    </row>
    <row r="689" spans="2:6" x14ac:dyDescent="0.25">
      <c r="B689" s="277"/>
      <c r="C689" s="78"/>
      <c r="D689" s="161"/>
      <c r="E689" s="76"/>
      <c r="F689" s="16"/>
    </row>
    <row r="690" spans="2:6" x14ac:dyDescent="0.25">
      <c r="B690" s="277"/>
      <c r="C690" s="78"/>
      <c r="D690" s="161"/>
      <c r="E690" s="76"/>
      <c r="F690" s="16"/>
    </row>
    <row r="691" spans="2:6" x14ac:dyDescent="0.25">
      <c r="B691" s="277"/>
      <c r="C691" s="78"/>
      <c r="D691" s="161"/>
      <c r="E691" s="76"/>
      <c r="F691" s="16"/>
    </row>
    <row r="692" spans="2:6" x14ac:dyDescent="0.25">
      <c r="B692" s="277"/>
      <c r="C692" s="78"/>
      <c r="D692" s="161"/>
      <c r="E692" s="76"/>
      <c r="F692" s="16"/>
    </row>
    <row r="693" spans="2:6" x14ac:dyDescent="0.25">
      <c r="B693" s="277"/>
      <c r="C693" s="78"/>
      <c r="D693" s="161"/>
      <c r="E693" s="76"/>
      <c r="F693" s="16"/>
    </row>
    <row r="694" spans="2:6" x14ac:dyDescent="0.25">
      <c r="B694" s="277"/>
      <c r="C694" s="78"/>
      <c r="D694" s="161"/>
      <c r="E694" s="76"/>
      <c r="F694" s="16"/>
    </row>
    <row r="695" spans="2:6" x14ac:dyDescent="0.25">
      <c r="B695" s="277"/>
      <c r="C695" s="78"/>
      <c r="D695" s="161"/>
      <c r="E695" s="76"/>
      <c r="F695" s="16"/>
    </row>
    <row r="696" spans="2:6" x14ac:dyDescent="0.25">
      <c r="B696" s="277"/>
      <c r="C696" s="78"/>
      <c r="D696" s="161"/>
      <c r="E696" s="76"/>
      <c r="F696" s="16"/>
    </row>
    <row r="697" spans="2:6" x14ac:dyDescent="0.25">
      <c r="B697" s="277"/>
      <c r="C697" s="78"/>
      <c r="D697" s="161"/>
      <c r="E697" s="76"/>
      <c r="F697" s="16"/>
    </row>
    <row r="698" spans="2:6" x14ac:dyDescent="0.25">
      <c r="B698" s="277"/>
      <c r="C698" s="78"/>
      <c r="D698" s="161"/>
      <c r="E698" s="76"/>
      <c r="F698" s="16"/>
    </row>
    <row r="699" spans="2:6" x14ac:dyDescent="0.25">
      <c r="B699" s="277"/>
      <c r="C699" s="78"/>
      <c r="D699" s="161"/>
      <c r="E699" s="76"/>
      <c r="F699" s="16"/>
    </row>
    <row r="700" spans="2:6" x14ac:dyDescent="0.25">
      <c r="B700" s="277"/>
      <c r="C700" s="78"/>
      <c r="D700" s="161"/>
      <c r="E700" s="76"/>
      <c r="F700" s="16"/>
    </row>
    <row r="701" spans="2:6" x14ac:dyDescent="0.25">
      <c r="B701" s="277"/>
      <c r="C701" s="78"/>
      <c r="D701" s="161"/>
      <c r="E701" s="76"/>
      <c r="F701" s="16"/>
    </row>
    <row r="702" spans="2:6" x14ac:dyDescent="0.25">
      <c r="B702" s="277"/>
      <c r="C702" s="78"/>
      <c r="D702" s="161"/>
      <c r="E702" s="76"/>
      <c r="F702" s="16"/>
    </row>
    <row r="703" spans="2:6" x14ac:dyDescent="0.25">
      <c r="B703" s="277"/>
      <c r="C703" s="78"/>
      <c r="D703" s="161"/>
      <c r="E703" s="76"/>
      <c r="F703" s="16"/>
    </row>
    <row r="704" spans="2:6" x14ac:dyDescent="0.25">
      <c r="B704" s="277"/>
      <c r="C704" s="78"/>
      <c r="D704" s="161"/>
      <c r="E704" s="76"/>
      <c r="F704" s="16"/>
    </row>
    <row r="705" spans="2:6" x14ac:dyDescent="0.25">
      <c r="B705" s="277"/>
      <c r="C705" s="78"/>
      <c r="D705" s="161"/>
      <c r="E705" s="76"/>
      <c r="F705" s="16"/>
    </row>
    <row r="706" spans="2:6" x14ac:dyDescent="0.25">
      <c r="B706" s="277"/>
      <c r="C706" s="78"/>
      <c r="D706" s="161"/>
      <c r="E706" s="76"/>
      <c r="F706" s="16"/>
    </row>
    <row r="707" spans="2:6" x14ac:dyDescent="0.25">
      <c r="B707" s="277"/>
      <c r="C707" s="78"/>
      <c r="D707" s="161"/>
      <c r="E707" s="76"/>
      <c r="F707" s="16"/>
    </row>
    <row r="708" spans="2:6" x14ac:dyDescent="0.25">
      <c r="B708" s="277"/>
      <c r="C708" s="78"/>
      <c r="D708" s="161"/>
      <c r="E708" s="76"/>
      <c r="F708" s="16"/>
    </row>
    <row r="709" spans="2:6" x14ac:dyDescent="0.25">
      <c r="B709" s="277"/>
      <c r="C709" s="78"/>
      <c r="D709" s="161"/>
      <c r="E709" s="76"/>
      <c r="F709" s="16"/>
    </row>
    <row r="710" spans="2:6" x14ac:dyDescent="0.25">
      <c r="B710" s="277"/>
      <c r="C710" s="78"/>
      <c r="D710" s="161"/>
      <c r="E710" s="76"/>
      <c r="F710" s="16"/>
    </row>
    <row r="711" spans="2:6" x14ac:dyDescent="0.25">
      <c r="B711" s="277"/>
      <c r="C711" s="78"/>
      <c r="D711" s="161"/>
      <c r="E711" s="76"/>
      <c r="F711" s="16"/>
    </row>
    <row r="712" spans="2:6" x14ac:dyDescent="0.25">
      <c r="B712" s="277"/>
      <c r="C712" s="78"/>
      <c r="D712" s="161"/>
      <c r="E712" s="76"/>
      <c r="F712" s="16"/>
    </row>
    <row r="713" spans="2:6" x14ac:dyDescent="0.25">
      <c r="B713" s="277"/>
      <c r="C713" s="78"/>
      <c r="D713" s="161"/>
      <c r="E713" s="76"/>
      <c r="F713" s="16"/>
    </row>
    <row r="714" spans="2:6" x14ac:dyDescent="0.25">
      <c r="B714" s="277"/>
      <c r="C714" s="78"/>
      <c r="D714" s="161"/>
      <c r="E714" s="76"/>
      <c r="F714" s="16"/>
    </row>
    <row r="715" spans="2:6" x14ac:dyDescent="0.25">
      <c r="B715" s="277"/>
      <c r="C715" s="78"/>
      <c r="D715" s="161"/>
      <c r="E715" s="76"/>
      <c r="F715" s="16"/>
    </row>
    <row r="716" spans="2:6" x14ac:dyDescent="0.25">
      <c r="B716" s="277"/>
      <c r="C716" s="78"/>
      <c r="D716" s="161"/>
      <c r="E716" s="76"/>
      <c r="F716" s="16"/>
    </row>
    <row r="717" spans="2:6" x14ac:dyDescent="0.25">
      <c r="B717" s="277"/>
      <c r="C717" s="78"/>
      <c r="D717" s="161"/>
      <c r="E717" s="76"/>
      <c r="F717" s="16"/>
    </row>
    <row r="718" spans="2:6" x14ac:dyDescent="0.25">
      <c r="B718" s="277"/>
      <c r="C718" s="78"/>
      <c r="D718" s="161"/>
      <c r="E718" s="76"/>
      <c r="F718" s="16"/>
    </row>
    <row r="719" spans="2:6" x14ac:dyDescent="0.25">
      <c r="B719" s="277"/>
      <c r="C719" s="78"/>
      <c r="D719" s="161"/>
      <c r="E719" s="76"/>
      <c r="F719" s="16"/>
    </row>
    <row r="720" spans="2:6" x14ac:dyDescent="0.25">
      <c r="B720" s="277"/>
      <c r="C720" s="78"/>
      <c r="D720" s="161"/>
      <c r="E720" s="76"/>
      <c r="F720" s="16"/>
    </row>
    <row r="721" spans="2:6" x14ac:dyDescent="0.25">
      <c r="B721" s="277"/>
      <c r="C721" s="78"/>
      <c r="D721" s="161"/>
      <c r="E721" s="76"/>
      <c r="F721" s="16"/>
    </row>
    <row r="722" spans="2:6" x14ac:dyDescent="0.25">
      <c r="B722" s="277"/>
      <c r="C722" s="78"/>
      <c r="D722" s="161"/>
      <c r="E722" s="76"/>
      <c r="F722" s="16"/>
    </row>
    <row r="723" spans="2:6" x14ac:dyDescent="0.25">
      <c r="B723" s="277"/>
      <c r="C723" s="78"/>
      <c r="D723" s="161"/>
      <c r="E723" s="76"/>
      <c r="F723" s="16"/>
    </row>
    <row r="724" spans="2:6" x14ac:dyDescent="0.25">
      <c r="B724" s="277"/>
      <c r="C724" s="78"/>
      <c r="D724" s="161"/>
      <c r="E724" s="76"/>
      <c r="F724" s="16"/>
    </row>
    <row r="725" spans="2:6" x14ac:dyDescent="0.25">
      <c r="B725" s="277"/>
      <c r="C725" s="78"/>
      <c r="D725" s="161"/>
      <c r="E725" s="76"/>
      <c r="F725" s="16"/>
    </row>
    <row r="726" spans="2:6" x14ac:dyDescent="0.25">
      <c r="B726" s="277"/>
      <c r="C726" s="78"/>
      <c r="D726" s="161"/>
      <c r="E726" s="76"/>
      <c r="F726" s="16"/>
    </row>
    <row r="727" spans="2:6" x14ac:dyDescent="0.25">
      <c r="B727" s="277"/>
      <c r="C727" s="78"/>
      <c r="D727" s="161"/>
      <c r="E727" s="76"/>
      <c r="F727" s="16"/>
    </row>
    <row r="728" spans="2:6" x14ac:dyDescent="0.25">
      <c r="B728" s="277"/>
      <c r="C728" s="78"/>
      <c r="D728" s="161"/>
      <c r="E728" s="76"/>
      <c r="F728" s="16"/>
    </row>
    <row r="729" spans="2:6" x14ac:dyDescent="0.25">
      <c r="B729" s="277"/>
      <c r="C729" s="78"/>
      <c r="D729" s="161"/>
      <c r="E729" s="76"/>
      <c r="F729" s="16"/>
    </row>
    <row r="730" spans="2:6" x14ac:dyDescent="0.25">
      <c r="B730" s="277"/>
      <c r="C730" s="78"/>
      <c r="D730" s="161"/>
      <c r="E730" s="76"/>
      <c r="F730" s="16"/>
    </row>
    <row r="731" spans="2:6" x14ac:dyDescent="0.25">
      <c r="B731" s="277"/>
      <c r="C731" s="78"/>
      <c r="D731" s="161"/>
      <c r="E731" s="76"/>
      <c r="F731" s="16"/>
    </row>
    <row r="732" spans="2:6" x14ac:dyDescent="0.25">
      <c r="B732" s="277"/>
      <c r="C732" s="78"/>
      <c r="D732" s="161"/>
      <c r="E732" s="76"/>
      <c r="F732" s="16"/>
    </row>
    <row r="733" spans="2:6" x14ac:dyDescent="0.25">
      <c r="B733" s="277"/>
      <c r="C733" s="78"/>
      <c r="D733" s="161"/>
      <c r="E733" s="76"/>
      <c r="F733" s="16"/>
    </row>
    <row r="734" spans="2:6" x14ac:dyDescent="0.25">
      <c r="B734" s="277"/>
      <c r="C734" s="78"/>
      <c r="D734" s="161"/>
      <c r="E734" s="76"/>
      <c r="F734" s="16"/>
    </row>
    <row r="735" spans="2:6" x14ac:dyDescent="0.25">
      <c r="B735" s="277"/>
      <c r="C735" s="78"/>
      <c r="D735" s="161"/>
      <c r="E735" s="76"/>
      <c r="F735" s="16"/>
    </row>
    <row r="736" spans="2:6" x14ac:dyDescent="0.25">
      <c r="B736" s="277"/>
      <c r="C736" s="78"/>
      <c r="D736" s="161"/>
      <c r="E736" s="76"/>
      <c r="F736" s="16"/>
    </row>
    <row r="737" spans="2:6" x14ac:dyDescent="0.25">
      <c r="B737" s="277"/>
      <c r="C737" s="78"/>
      <c r="D737" s="161"/>
      <c r="E737" s="76"/>
      <c r="F737" s="16"/>
    </row>
    <row r="738" spans="2:6" x14ac:dyDescent="0.25">
      <c r="B738" s="277"/>
      <c r="C738" s="78"/>
      <c r="D738" s="161"/>
      <c r="E738" s="76"/>
      <c r="F738" s="16"/>
    </row>
    <row r="739" spans="2:6" x14ac:dyDescent="0.25">
      <c r="B739" s="277"/>
      <c r="C739" s="78"/>
      <c r="D739" s="161"/>
      <c r="E739" s="76"/>
      <c r="F739" s="16"/>
    </row>
    <row r="740" spans="2:6" x14ac:dyDescent="0.25">
      <c r="B740" s="277"/>
      <c r="C740" s="78"/>
      <c r="D740" s="161"/>
      <c r="E740" s="76"/>
      <c r="F740" s="16"/>
    </row>
    <row r="741" spans="2:6" x14ac:dyDescent="0.25">
      <c r="B741" s="277"/>
      <c r="C741" s="78"/>
      <c r="D741" s="161"/>
      <c r="E741" s="76"/>
      <c r="F741" s="16"/>
    </row>
    <row r="742" spans="2:6" x14ac:dyDescent="0.25">
      <c r="B742" s="277"/>
      <c r="C742" s="78"/>
      <c r="D742" s="161"/>
      <c r="E742" s="76"/>
      <c r="F742" s="16"/>
    </row>
    <row r="743" spans="2:6" x14ac:dyDescent="0.25">
      <c r="B743" s="277"/>
      <c r="C743" s="78"/>
      <c r="D743" s="161"/>
      <c r="E743" s="76"/>
      <c r="F743" s="16"/>
    </row>
    <row r="744" spans="2:6" x14ac:dyDescent="0.25">
      <c r="B744" s="277"/>
      <c r="C744" s="78"/>
      <c r="D744" s="161"/>
      <c r="E744" s="76"/>
      <c r="F744" s="16"/>
    </row>
    <row r="745" spans="2:6" x14ac:dyDescent="0.25">
      <c r="B745" s="277"/>
      <c r="C745" s="78"/>
      <c r="D745" s="161"/>
      <c r="E745" s="76"/>
      <c r="F745" s="16"/>
    </row>
    <row r="746" spans="2:6" x14ac:dyDescent="0.25">
      <c r="B746" s="277"/>
      <c r="C746" s="78"/>
      <c r="D746" s="161"/>
      <c r="E746" s="76"/>
      <c r="F746" s="16"/>
    </row>
    <row r="747" spans="2:6" x14ac:dyDescent="0.25">
      <c r="B747" s="277"/>
      <c r="C747" s="78"/>
      <c r="D747" s="161"/>
      <c r="E747" s="76"/>
      <c r="F747" s="16"/>
    </row>
    <row r="748" spans="2:6" x14ac:dyDescent="0.25">
      <c r="B748" s="277"/>
      <c r="C748" s="78"/>
      <c r="D748" s="161"/>
      <c r="E748" s="76"/>
      <c r="F748" s="16"/>
    </row>
    <row r="749" spans="2:6" x14ac:dyDescent="0.25">
      <c r="B749" s="277"/>
      <c r="C749" s="78"/>
      <c r="D749" s="161"/>
      <c r="E749" s="76"/>
      <c r="F749" s="16"/>
    </row>
    <row r="750" spans="2:6" x14ac:dyDescent="0.25">
      <c r="B750" s="277"/>
      <c r="C750" s="78"/>
      <c r="D750" s="161"/>
      <c r="E750" s="76"/>
      <c r="F750" s="16"/>
    </row>
    <row r="751" spans="2:6" x14ac:dyDescent="0.25">
      <c r="B751" s="277"/>
      <c r="C751" s="78"/>
      <c r="D751" s="161"/>
      <c r="E751" s="76"/>
      <c r="F751" s="16"/>
    </row>
    <row r="752" spans="2:6" x14ac:dyDescent="0.25">
      <c r="B752" s="277"/>
      <c r="C752" s="78"/>
      <c r="D752" s="161"/>
      <c r="E752" s="76"/>
      <c r="F752" s="16"/>
    </row>
    <row r="753" spans="2:6" x14ac:dyDescent="0.25">
      <c r="B753" s="277"/>
      <c r="C753" s="78"/>
      <c r="D753" s="161"/>
      <c r="E753" s="76"/>
      <c r="F753" s="16"/>
    </row>
    <row r="754" spans="2:6" x14ac:dyDescent="0.25">
      <c r="B754" s="277"/>
      <c r="C754" s="78"/>
      <c r="D754" s="161"/>
      <c r="E754" s="76"/>
      <c r="F754" s="16"/>
    </row>
    <row r="755" spans="2:6" x14ac:dyDescent="0.25">
      <c r="B755" s="277"/>
      <c r="C755" s="78"/>
      <c r="D755" s="161"/>
      <c r="E755" s="76"/>
      <c r="F755" s="16"/>
    </row>
    <row r="756" spans="2:6" x14ac:dyDescent="0.25">
      <c r="B756" s="277"/>
      <c r="C756" s="78"/>
      <c r="D756" s="161"/>
      <c r="E756" s="76"/>
      <c r="F756" s="16"/>
    </row>
    <row r="757" spans="2:6" x14ac:dyDescent="0.25">
      <c r="B757" s="277"/>
      <c r="C757" s="78"/>
      <c r="D757" s="161"/>
      <c r="E757" s="76"/>
      <c r="F757" s="16"/>
    </row>
    <row r="758" spans="2:6" x14ac:dyDescent="0.25">
      <c r="B758" s="277"/>
      <c r="C758" s="78"/>
      <c r="D758" s="161"/>
      <c r="E758" s="76"/>
      <c r="F758" s="16"/>
    </row>
    <row r="759" spans="2:6" x14ac:dyDescent="0.25">
      <c r="B759" s="277"/>
      <c r="C759" s="78"/>
      <c r="D759" s="161"/>
      <c r="E759" s="76"/>
      <c r="F759" s="16"/>
    </row>
    <row r="760" spans="2:6" x14ac:dyDescent="0.25">
      <c r="B760" s="277"/>
      <c r="C760" s="78"/>
      <c r="D760" s="161"/>
      <c r="E760" s="76"/>
      <c r="F760" s="16"/>
    </row>
    <row r="761" spans="2:6" x14ac:dyDescent="0.25">
      <c r="B761" s="277"/>
      <c r="C761" s="78"/>
      <c r="D761" s="161"/>
      <c r="E761" s="76"/>
      <c r="F761" s="16"/>
    </row>
    <row r="762" spans="2:6" x14ac:dyDescent="0.25">
      <c r="B762" s="277"/>
      <c r="C762" s="78"/>
      <c r="D762" s="161"/>
      <c r="E762" s="76"/>
      <c r="F762" s="16"/>
    </row>
    <row r="763" spans="2:6" x14ac:dyDescent="0.25">
      <c r="B763" s="277"/>
      <c r="C763" s="78"/>
      <c r="D763" s="161"/>
      <c r="E763" s="76"/>
      <c r="F763" s="16"/>
    </row>
    <row r="764" spans="2:6" x14ac:dyDescent="0.25">
      <c r="B764" s="277"/>
      <c r="C764" s="78"/>
      <c r="D764" s="161"/>
      <c r="E764" s="76"/>
      <c r="F764" s="16"/>
    </row>
    <row r="765" spans="2:6" x14ac:dyDescent="0.25">
      <c r="B765" s="277"/>
      <c r="C765" s="78"/>
      <c r="D765" s="161"/>
      <c r="E765" s="76"/>
      <c r="F765" s="16"/>
    </row>
    <row r="766" spans="2:6" x14ac:dyDescent="0.25">
      <c r="B766" s="277"/>
      <c r="C766" s="78"/>
      <c r="D766" s="161"/>
      <c r="E766" s="76"/>
      <c r="F766" s="16"/>
    </row>
    <row r="767" spans="2:6" x14ac:dyDescent="0.25">
      <c r="B767" s="277"/>
      <c r="C767" s="78"/>
      <c r="D767" s="161"/>
      <c r="E767" s="76"/>
      <c r="F767" s="16"/>
    </row>
    <row r="768" spans="2:6" x14ac:dyDescent="0.25">
      <c r="B768" s="277"/>
      <c r="C768" s="78"/>
      <c r="D768" s="161"/>
      <c r="E768" s="76"/>
      <c r="F768" s="16"/>
    </row>
    <row r="769" spans="2:6" x14ac:dyDescent="0.25">
      <c r="B769" s="277"/>
      <c r="C769" s="78"/>
      <c r="D769" s="161"/>
      <c r="E769" s="76"/>
      <c r="F769" s="16"/>
    </row>
    <row r="770" spans="2:6" x14ac:dyDescent="0.25">
      <c r="B770" s="277"/>
      <c r="C770" s="78"/>
      <c r="D770" s="161"/>
      <c r="E770" s="76"/>
      <c r="F770" s="16"/>
    </row>
    <row r="771" spans="2:6" x14ac:dyDescent="0.25">
      <c r="B771" s="277"/>
      <c r="C771" s="78"/>
      <c r="D771" s="161"/>
      <c r="E771" s="76"/>
      <c r="F771" s="16"/>
    </row>
    <row r="772" spans="2:6" x14ac:dyDescent="0.25">
      <c r="B772" s="277"/>
      <c r="C772" s="78"/>
      <c r="D772" s="161"/>
      <c r="E772" s="76"/>
      <c r="F772" s="16"/>
    </row>
    <row r="773" spans="2:6" x14ac:dyDescent="0.25">
      <c r="B773" s="277"/>
      <c r="C773" s="78"/>
      <c r="D773" s="161"/>
      <c r="E773" s="76"/>
      <c r="F773" s="16"/>
    </row>
    <row r="774" spans="2:6" x14ac:dyDescent="0.25">
      <c r="B774" s="277"/>
      <c r="C774" s="78"/>
      <c r="D774" s="161"/>
      <c r="E774" s="76"/>
      <c r="F774" s="16"/>
    </row>
    <row r="775" spans="2:6" x14ac:dyDescent="0.25">
      <c r="B775" s="277"/>
      <c r="C775" s="78"/>
      <c r="D775" s="161"/>
      <c r="E775" s="76"/>
      <c r="F775" s="16"/>
    </row>
    <row r="776" spans="2:6" x14ac:dyDescent="0.25">
      <c r="B776" s="277"/>
      <c r="C776" s="78"/>
      <c r="D776" s="161"/>
      <c r="E776" s="76"/>
      <c r="F776" s="16"/>
    </row>
    <row r="777" spans="2:6" x14ac:dyDescent="0.25">
      <c r="B777" s="277"/>
      <c r="C777" s="78"/>
      <c r="D777" s="161"/>
      <c r="E777" s="76"/>
      <c r="F777" s="16"/>
    </row>
    <row r="778" spans="2:6" x14ac:dyDescent="0.25">
      <c r="B778" s="277"/>
      <c r="C778" s="78"/>
      <c r="D778" s="161"/>
      <c r="E778" s="76"/>
      <c r="F778" s="16"/>
    </row>
    <row r="779" spans="2:6" x14ac:dyDescent="0.25">
      <c r="B779" s="277"/>
      <c r="C779" s="78"/>
      <c r="D779" s="161"/>
      <c r="E779" s="76"/>
      <c r="F779" s="16"/>
    </row>
    <row r="780" spans="2:6" x14ac:dyDescent="0.25">
      <c r="B780" s="277"/>
      <c r="C780" s="78"/>
      <c r="D780" s="161"/>
      <c r="E780" s="76"/>
      <c r="F780" s="16"/>
    </row>
    <row r="781" spans="2:6" x14ac:dyDescent="0.25">
      <c r="B781" s="277"/>
      <c r="C781" s="78"/>
      <c r="D781" s="161"/>
      <c r="E781" s="76"/>
      <c r="F781" s="16"/>
    </row>
    <row r="782" spans="2:6" x14ac:dyDescent="0.25">
      <c r="B782" s="277"/>
      <c r="C782" s="78"/>
      <c r="D782" s="161"/>
      <c r="E782" s="76"/>
      <c r="F782" s="16"/>
    </row>
    <row r="783" spans="2:6" x14ac:dyDescent="0.25">
      <c r="B783" s="277"/>
      <c r="C783" s="78"/>
      <c r="D783" s="161"/>
      <c r="E783" s="76"/>
      <c r="F783" s="16"/>
    </row>
    <row r="784" spans="2:6" x14ac:dyDescent="0.25">
      <c r="B784" s="277"/>
      <c r="C784" s="78"/>
      <c r="D784" s="161"/>
      <c r="E784" s="76"/>
      <c r="F784" s="16"/>
    </row>
    <row r="785" spans="2:6" x14ac:dyDescent="0.25">
      <c r="B785" s="277"/>
      <c r="C785" s="78"/>
      <c r="D785" s="161"/>
      <c r="E785" s="76"/>
      <c r="F785" s="16"/>
    </row>
    <row r="786" spans="2:6" x14ac:dyDescent="0.25">
      <c r="B786" s="277"/>
      <c r="C786" s="78"/>
      <c r="D786" s="161"/>
      <c r="E786" s="76"/>
      <c r="F786" s="16"/>
    </row>
    <row r="787" spans="2:6" x14ac:dyDescent="0.25">
      <c r="B787" s="277"/>
      <c r="C787" s="78"/>
      <c r="D787" s="161"/>
      <c r="E787" s="76"/>
      <c r="F787" s="16"/>
    </row>
    <row r="788" spans="2:6" x14ac:dyDescent="0.25">
      <c r="B788" s="277"/>
      <c r="C788" s="78"/>
      <c r="D788" s="161"/>
      <c r="E788" s="76"/>
      <c r="F788" s="16"/>
    </row>
    <row r="789" spans="2:6" x14ac:dyDescent="0.25">
      <c r="B789" s="277"/>
      <c r="C789" s="78"/>
      <c r="D789" s="161"/>
      <c r="E789" s="76"/>
      <c r="F789" s="16"/>
    </row>
    <row r="790" spans="2:6" x14ac:dyDescent="0.25">
      <c r="B790" s="277"/>
      <c r="C790" s="78"/>
      <c r="D790" s="161"/>
      <c r="E790" s="76"/>
      <c r="F790" s="16"/>
    </row>
    <row r="791" spans="2:6" x14ac:dyDescent="0.25">
      <c r="B791" s="277"/>
      <c r="C791" s="78"/>
      <c r="D791" s="161"/>
      <c r="E791" s="76"/>
      <c r="F791" s="16"/>
    </row>
    <row r="792" spans="2:6" x14ac:dyDescent="0.25">
      <c r="B792" s="277"/>
      <c r="C792" s="78"/>
      <c r="D792" s="161"/>
      <c r="E792" s="76"/>
      <c r="F792" s="16"/>
    </row>
    <row r="793" spans="2:6" x14ac:dyDescent="0.25">
      <c r="B793" s="277"/>
      <c r="C793" s="78"/>
      <c r="D793" s="161"/>
      <c r="E793" s="76"/>
      <c r="F793" s="16"/>
    </row>
    <row r="794" spans="2:6" x14ac:dyDescent="0.25">
      <c r="B794" s="277"/>
      <c r="C794" s="78"/>
      <c r="D794" s="161"/>
      <c r="E794" s="76"/>
      <c r="F794" s="16"/>
    </row>
    <row r="795" spans="2:6" x14ac:dyDescent="0.25">
      <c r="B795" s="277"/>
      <c r="C795" s="78"/>
      <c r="D795" s="161"/>
      <c r="E795" s="76"/>
      <c r="F795" s="16"/>
    </row>
    <row r="796" spans="2:6" x14ac:dyDescent="0.25">
      <c r="B796" s="277"/>
      <c r="C796" s="78"/>
      <c r="D796" s="161"/>
      <c r="E796" s="76"/>
      <c r="F796" s="16"/>
    </row>
    <row r="797" spans="2:6" x14ac:dyDescent="0.25">
      <c r="B797" s="277"/>
      <c r="C797" s="78"/>
      <c r="D797" s="161"/>
      <c r="E797" s="76"/>
      <c r="F797" s="16"/>
    </row>
    <row r="798" spans="2:6" x14ac:dyDescent="0.25">
      <c r="B798" s="277"/>
      <c r="C798" s="78"/>
      <c r="D798" s="161"/>
      <c r="E798" s="76"/>
      <c r="F798" s="16"/>
    </row>
    <row r="799" spans="2:6" x14ac:dyDescent="0.25">
      <c r="B799" s="277"/>
      <c r="C799" s="78"/>
      <c r="D799" s="161"/>
      <c r="E799" s="76"/>
      <c r="F799" s="16"/>
    </row>
    <row r="800" spans="2:6" x14ac:dyDescent="0.25">
      <c r="B800" s="277"/>
      <c r="C800" s="78"/>
      <c r="D800" s="161"/>
      <c r="E800" s="76"/>
      <c r="F800" s="16"/>
    </row>
    <row r="801" spans="2:6" x14ac:dyDescent="0.25">
      <c r="B801" s="277"/>
      <c r="C801" s="78"/>
      <c r="D801" s="161"/>
      <c r="E801" s="76"/>
      <c r="F801" s="16"/>
    </row>
    <row r="802" spans="2:6" x14ac:dyDescent="0.25">
      <c r="B802" s="277"/>
      <c r="C802" s="78"/>
      <c r="D802" s="161"/>
      <c r="E802" s="76"/>
      <c r="F802" s="16"/>
    </row>
    <row r="803" spans="2:6" x14ac:dyDescent="0.25">
      <c r="B803" s="277"/>
      <c r="C803" s="78"/>
      <c r="D803" s="161"/>
      <c r="E803" s="76"/>
      <c r="F803" s="16"/>
    </row>
    <row r="804" spans="2:6" x14ac:dyDescent="0.25">
      <c r="B804" s="277"/>
      <c r="C804" s="78"/>
      <c r="D804" s="161"/>
      <c r="E804" s="76"/>
      <c r="F804" s="16"/>
    </row>
    <row r="805" spans="2:6" x14ac:dyDescent="0.25">
      <c r="B805" s="277"/>
      <c r="C805" s="78"/>
      <c r="D805" s="161"/>
      <c r="E805" s="76"/>
      <c r="F805" s="16"/>
    </row>
    <row r="806" spans="2:6" x14ac:dyDescent="0.25">
      <c r="B806" s="277"/>
      <c r="C806" s="78"/>
      <c r="D806" s="161"/>
      <c r="E806" s="76"/>
      <c r="F806" s="16"/>
    </row>
    <row r="807" spans="2:6" x14ac:dyDescent="0.25">
      <c r="B807" s="277"/>
      <c r="C807" s="78"/>
      <c r="D807" s="161"/>
      <c r="E807" s="76"/>
      <c r="F807" s="16"/>
    </row>
    <row r="808" spans="2:6" x14ac:dyDescent="0.25">
      <c r="B808" s="277"/>
      <c r="C808" s="78"/>
      <c r="D808" s="161"/>
      <c r="E808" s="76"/>
      <c r="F808" s="16"/>
    </row>
    <row r="809" spans="2:6" x14ac:dyDescent="0.25">
      <c r="B809" s="277"/>
      <c r="C809" s="78"/>
      <c r="D809" s="161"/>
      <c r="E809" s="76"/>
      <c r="F809" s="16"/>
    </row>
    <row r="810" spans="2:6" x14ac:dyDescent="0.25">
      <c r="B810" s="277"/>
      <c r="C810" s="78"/>
      <c r="D810" s="161"/>
      <c r="E810" s="76"/>
      <c r="F810" s="16"/>
    </row>
    <row r="811" spans="2:6" x14ac:dyDescent="0.25">
      <c r="B811" s="277"/>
      <c r="C811" s="78"/>
      <c r="D811" s="161"/>
      <c r="E811" s="76"/>
      <c r="F811" s="16"/>
    </row>
    <row r="812" spans="2:6" x14ac:dyDescent="0.25">
      <c r="B812" s="277"/>
      <c r="C812" s="78"/>
      <c r="D812" s="161"/>
      <c r="E812" s="76"/>
      <c r="F812" s="16"/>
    </row>
    <row r="813" spans="2:6" x14ac:dyDescent="0.25">
      <c r="B813" s="277"/>
      <c r="C813" s="78"/>
      <c r="D813" s="161"/>
      <c r="E813" s="76"/>
      <c r="F813" s="16"/>
    </row>
    <row r="814" spans="2:6" x14ac:dyDescent="0.25">
      <c r="B814" s="277"/>
      <c r="C814" s="78"/>
      <c r="D814" s="161"/>
      <c r="E814" s="76"/>
      <c r="F814" s="16"/>
    </row>
    <row r="815" spans="2:6" x14ac:dyDescent="0.25">
      <c r="B815" s="277"/>
      <c r="C815" s="78"/>
      <c r="D815" s="161"/>
      <c r="E815" s="76"/>
      <c r="F815" s="16"/>
    </row>
    <row r="816" spans="2:6" x14ac:dyDescent="0.25">
      <c r="B816" s="277"/>
      <c r="C816" s="78"/>
      <c r="D816" s="161"/>
      <c r="E816" s="76"/>
      <c r="F816" s="16"/>
    </row>
    <row r="817" spans="2:6" x14ac:dyDescent="0.25">
      <c r="B817" s="277"/>
      <c r="C817" s="78"/>
      <c r="D817" s="161"/>
      <c r="E817" s="76"/>
      <c r="F817" s="16"/>
    </row>
    <row r="818" spans="2:6" x14ac:dyDescent="0.25">
      <c r="B818" s="277"/>
      <c r="C818" s="78"/>
      <c r="D818" s="161"/>
      <c r="E818" s="76"/>
      <c r="F818" s="16"/>
    </row>
    <row r="819" spans="2:6" x14ac:dyDescent="0.25">
      <c r="B819" s="277"/>
      <c r="C819" s="78"/>
      <c r="D819" s="161"/>
      <c r="E819" s="76"/>
      <c r="F819" s="16"/>
    </row>
    <row r="820" spans="2:6" x14ac:dyDescent="0.25">
      <c r="B820" s="277"/>
      <c r="C820" s="78"/>
      <c r="D820" s="161"/>
      <c r="E820" s="76"/>
      <c r="F820" s="16"/>
    </row>
    <row r="821" spans="2:6" x14ac:dyDescent="0.25">
      <c r="B821" s="277"/>
      <c r="C821" s="78"/>
      <c r="D821" s="161"/>
      <c r="E821" s="76"/>
      <c r="F821" s="16"/>
    </row>
    <row r="822" spans="2:6" x14ac:dyDescent="0.25">
      <c r="B822" s="277"/>
      <c r="C822" s="78"/>
      <c r="D822" s="161"/>
      <c r="E822" s="76"/>
      <c r="F822" s="16"/>
    </row>
    <row r="823" spans="2:6" x14ac:dyDescent="0.25">
      <c r="B823" s="277"/>
      <c r="C823" s="78"/>
      <c r="D823" s="161"/>
      <c r="E823" s="76"/>
      <c r="F823" s="16"/>
    </row>
    <row r="824" spans="2:6" x14ac:dyDescent="0.25">
      <c r="B824" s="277"/>
      <c r="C824" s="78"/>
      <c r="D824" s="161"/>
      <c r="E824" s="76"/>
      <c r="F824" s="16"/>
    </row>
    <row r="825" spans="2:6" x14ac:dyDescent="0.25">
      <c r="B825" s="277"/>
      <c r="C825" s="78"/>
      <c r="D825" s="161"/>
      <c r="E825" s="76"/>
      <c r="F825" s="16"/>
    </row>
    <row r="826" spans="2:6" x14ac:dyDescent="0.25">
      <c r="B826" s="277"/>
      <c r="C826" s="78"/>
      <c r="D826" s="161"/>
      <c r="E826" s="76"/>
      <c r="F826" s="16"/>
    </row>
    <row r="827" spans="2:6" x14ac:dyDescent="0.25">
      <c r="B827" s="277"/>
      <c r="C827" s="78"/>
      <c r="D827" s="161"/>
      <c r="E827" s="76"/>
      <c r="F827" s="16"/>
    </row>
    <row r="828" spans="2:6" x14ac:dyDescent="0.25">
      <c r="B828" s="277"/>
      <c r="C828" s="78"/>
      <c r="D828" s="161"/>
      <c r="E828" s="76"/>
      <c r="F828" s="16"/>
    </row>
    <row r="829" spans="2:6" x14ac:dyDescent="0.25">
      <c r="B829" s="277"/>
      <c r="C829" s="78"/>
      <c r="D829" s="161"/>
      <c r="E829" s="76"/>
      <c r="F829" s="16"/>
    </row>
    <row r="830" spans="2:6" x14ac:dyDescent="0.25">
      <c r="B830" s="277"/>
      <c r="C830" s="78"/>
      <c r="D830" s="161"/>
      <c r="E830" s="76"/>
      <c r="F830" s="16"/>
    </row>
    <row r="831" spans="2:6" x14ac:dyDescent="0.25">
      <c r="B831" s="277"/>
      <c r="C831" s="78"/>
      <c r="D831" s="161"/>
      <c r="E831" s="76"/>
      <c r="F831" s="16"/>
    </row>
    <row r="832" spans="2:6" x14ac:dyDescent="0.25">
      <c r="B832" s="277"/>
      <c r="C832" s="78"/>
      <c r="D832" s="161"/>
      <c r="E832" s="76"/>
      <c r="F832" s="16"/>
    </row>
    <row r="833" spans="2:6" x14ac:dyDescent="0.25">
      <c r="B833" s="277"/>
      <c r="C833" s="78"/>
      <c r="D833" s="161"/>
      <c r="E833" s="76"/>
      <c r="F833" s="16"/>
    </row>
    <row r="834" spans="2:6" x14ac:dyDescent="0.25">
      <c r="B834" s="277"/>
      <c r="C834" s="78"/>
      <c r="D834" s="161"/>
      <c r="E834" s="76"/>
      <c r="F834" s="16"/>
    </row>
    <row r="835" spans="2:6" x14ac:dyDescent="0.25">
      <c r="B835" s="277"/>
      <c r="C835" s="78"/>
      <c r="D835" s="161"/>
      <c r="E835" s="76"/>
      <c r="F835" s="16"/>
    </row>
    <row r="836" spans="2:6" x14ac:dyDescent="0.25">
      <c r="B836" s="277"/>
      <c r="C836" s="78"/>
      <c r="D836" s="161"/>
      <c r="E836" s="76"/>
      <c r="F836" s="16"/>
    </row>
    <row r="837" spans="2:6" x14ac:dyDescent="0.25">
      <c r="B837" s="277"/>
      <c r="C837" s="78"/>
      <c r="D837" s="161"/>
      <c r="E837" s="76"/>
      <c r="F837" s="16"/>
    </row>
    <row r="838" spans="2:6" x14ac:dyDescent="0.25">
      <c r="B838" s="277"/>
      <c r="C838" s="78"/>
      <c r="D838" s="161"/>
      <c r="E838" s="76"/>
      <c r="F838" s="16"/>
    </row>
    <row r="839" spans="2:6" x14ac:dyDescent="0.25">
      <c r="B839" s="277"/>
      <c r="C839" s="78"/>
      <c r="D839" s="161"/>
      <c r="E839" s="76"/>
      <c r="F839" s="16"/>
    </row>
    <row r="840" spans="2:6" x14ac:dyDescent="0.25">
      <c r="B840" s="277"/>
      <c r="C840" s="78"/>
      <c r="D840" s="161"/>
      <c r="E840" s="76"/>
      <c r="F840" s="16"/>
    </row>
    <row r="841" spans="2:6" x14ac:dyDescent="0.25">
      <c r="B841" s="277"/>
      <c r="C841" s="78"/>
      <c r="D841" s="161"/>
      <c r="E841" s="76"/>
      <c r="F841" s="16"/>
    </row>
    <row r="842" spans="2:6" x14ac:dyDescent="0.25">
      <c r="B842" s="277"/>
      <c r="C842" s="78"/>
      <c r="D842" s="161"/>
      <c r="E842" s="76"/>
      <c r="F842" s="16"/>
    </row>
    <row r="843" spans="2:6" x14ac:dyDescent="0.25">
      <c r="B843" s="277"/>
      <c r="C843" s="78"/>
      <c r="D843" s="161"/>
      <c r="E843" s="76"/>
      <c r="F843" s="16"/>
    </row>
    <row r="844" spans="2:6" x14ac:dyDescent="0.25">
      <c r="B844" s="277"/>
      <c r="C844" s="78"/>
      <c r="D844" s="161"/>
      <c r="E844" s="76"/>
      <c r="F844" s="16"/>
    </row>
    <row r="845" spans="2:6" x14ac:dyDescent="0.25">
      <c r="B845" s="277"/>
      <c r="C845" s="78"/>
      <c r="D845" s="161"/>
      <c r="E845" s="76"/>
      <c r="F845" s="16"/>
    </row>
    <row r="846" spans="2:6" x14ac:dyDescent="0.25">
      <c r="B846" s="277"/>
      <c r="C846" s="78"/>
      <c r="D846" s="161"/>
      <c r="E846" s="76"/>
      <c r="F846" s="16"/>
    </row>
    <row r="847" spans="2:6" x14ac:dyDescent="0.25">
      <c r="B847" s="277"/>
      <c r="C847" s="78"/>
      <c r="D847" s="161"/>
      <c r="E847" s="76"/>
      <c r="F847" s="16"/>
    </row>
    <row r="848" spans="2:6" x14ac:dyDescent="0.25">
      <c r="B848" s="277"/>
      <c r="C848" s="78"/>
      <c r="D848" s="161"/>
      <c r="E848" s="76"/>
      <c r="F848" s="16"/>
    </row>
    <row r="849" spans="2:6" x14ac:dyDescent="0.25">
      <c r="B849" s="277"/>
      <c r="C849" s="78"/>
      <c r="D849" s="161"/>
      <c r="E849" s="76"/>
      <c r="F849" s="16"/>
    </row>
    <row r="850" spans="2:6" x14ac:dyDescent="0.25">
      <c r="B850" s="277"/>
      <c r="C850" s="78"/>
      <c r="D850" s="161"/>
      <c r="E850" s="76"/>
      <c r="F850" s="16"/>
    </row>
    <row r="851" spans="2:6" x14ac:dyDescent="0.25">
      <c r="B851" s="277"/>
      <c r="C851" s="78"/>
      <c r="D851" s="161"/>
      <c r="E851" s="76"/>
      <c r="F851" s="16"/>
    </row>
    <row r="852" spans="2:6" x14ac:dyDescent="0.25">
      <c r="B852" s="277"/>
      <c r="C852" s="78"/>
      <c r="D852" s="161"/>
      <c r="E852" s="76"/>
      <c r="F852" s="16"/>
    </row>
    <row r="853" spans="2:6" x14ac:dyDescent="0.25">
      <c r="B853" s="277"/>
      <c r="C853" s="78"/>
      <c r="D853" s="161"/>
      <c r="E853" s="76"/>
      <c r="F853" s="16"/>
    </row>
    <row r="854" spans="2:6" x14ac:dyDescent="0.25">
      <c r="B854" s="277"/>
      <c r="C854" s="78"/>
      <c r="D854" s="161"/>
      <c r="E854" s="76"/>
      <c r="F854" s="16"/>
    </row>
    <row r="855" spans="2:6" x14ac:dyDescent="0.25">
      <c r="B855" s="277"/>
      <c r="C855" s="78"/>
      <c r="D855" s="161"/>
      <c r="E855" s="76"/>
      <c r="F855" s="16"/>
    </row>
    <row r="856" spans="2:6" x14ac:dyDescent="0.25">
      <c r="B856" s="277"/>
      <c r="C856" s="78"/>
      <c r="D856" s="161"/>
      <c r="E856" s="76"/>
      <c r="F856" s="16"/>
    </row>
    <row r="857" spans="2:6" x14ac:dyDescent="0.25">
      <c r="B857" s="277"/>
      <c r="C857" s="78"/>
      <c r="D857" s="161"/>
      <c r="E857" s="76"/>
      <c r="F857" s="16"/>
    </row>
    <row r="858" spans="2:6" x14ac:dyDescent="0.25">
      <c r="B858" s="277"/>
      <c r="C858" s="78"/>
      <c r="D858" s="161"/>
      <c r="E858" s="76"/>
      <c r="F858" s="16"/>
    </row>
    <row r="859" spans="2:6" x14ac:dyDescent="0.25">
      <c r="B859" s="277"/>
      <c r="C859" s="78"/>
      <c r="D859" s="161"/>
      <c r="E859" s="76"/>
      <c r="F859" s="16"/>
    </row>
    <row r="860" spans="2:6" x14ac:dyDescent="0.25">
      <c r="B860" s="277"/>
      <c r="C860" s="78"/>
      <c r="D860" s="161"/>
      <c r="E860" s="76"/>
      <c r="F860" s="16"/>
    </row>
    <row r="861" spans="2:6" x14ac:dyDescent="0.25">
      <c r="B861" s="277"/>
      <c r="C861" s="78"/>
      <c r="D861" s="161"/>
      <c r="E861" s="76"/>
      <c r="F861" s="16"/>
    </row>
    <row r="862" spans="2:6" x14ac:dyDescent="0.25">
      <c r="B862" s="277"/>
      <c r="C862" s="78"/>
      <c r="D862" s="161"/>
      <c r="E862" s="76"/>
      <c r="F862" s="16"/>
    </row>
    <row r="863" spans="2:6" x14ac:dyDescent="0.25">
      <c r="B863" s="277"/>
      <c r="C863" s="78"/>
      <c r="D863" s="161"/>
      <c r="E863" s="76"/>
      <c r="F863" s="16"/>
    </row>
    <row r="864" spans="2:6" x14ac:dyDescent="0.25">
      <c r="B864" s="277"/>
      <c r="C864" s="78"/>
      <c r="D864" s="161"/>
      <c r="E864" s="76"/>
      <c r="F864" s="16"/>
    </row>
    <row r="865" spans="2:6" x14ac:dyDescent="0.25">
      <c r="B865" s="277"/>
      <c r="C865" s="78"/>
      <c r="D865" s="161"/>
      <c r="E865" s="76"/>
      <c r="F865" s="16"/>
    </row>
    <row r="866" spans="2:6" x14ac:dyDescent="0.25">
      <c r="B866" s="277"/>
      <c r="C866" s="78"/>
      <c r="D866" s="161"/>
      <c r="E866" s="76"/>
      <c r="F866" s="16"/>
    </row>
    <row r="867" spans="2:6" x14ac:dyDescent="0.25">
      <c r="B867" s="277"/>
      <c r="C867" s="78"/>
      <c r="D867" s="161"/>
      <c r="E867" s="76"/>
      <c r="F867" s="16"/>
    </row>
    <row r="868" spans="2:6" x14ac:dyDescent="0.25">
      <c r="B868" s="277"/>
      <c r="C868" s="78"/>
      <c r="D868" s="161"/>
      <c r="E868" s="76"/>
      <c r="F868" s="16"/>
    </row>
    <row r="869" spans="2:6" x14ac:dyDescent="0.25">
      <c r="B869" s="277"/>
      <c r="C869" s="78"/>
      <c r="D869" s="161"/>
      <c r="E869" s="76"/>
      <c r="F869" s="16"/>
    </row>
    <row r="870" spans="2:6" x14ac:dyDescent="0.25">
      <c r="B870" s="277"/>
      <c r="C870" s="78"/>
      <c r="D870" s="161"/>
      <c r="E870" s="76"/>
      <c r="F870" s="16"/>
    </row>
    <row r="871" spans="2:6" x14ac:dyDescent="0.25">
      <c r="B871" s="277"/>
      <c r="C871" s="78"/>
      <c r="D871" s="161"/>
      <c r="E871" s="76"/>
      <c r="F871" s="16"/>
    </row>
    <row r="872" spans="2:6" x14ac:dyDescent="0.25">
      <c r="B872" s="277"/>
      <c r="C872" s="78"/>
      <c r="D872" s="161"/>
      <c r="E872" s="76"/>
      <c r="F872" s="16"/>
    </row>
    <row r="873" spans="2:6" x14ac:dyDescent="0.25">
      <c r="B873" s="277"/>
      <c r="C873" s="78"/>
      <c r="D873" s="161"/>
      <c r="E873" s="76"/>
      <c r="F873" s="16"/>
    </row>
    <row r="874" spans="2:6" x14ac:dyDescent="0.25">
      <c r="B874" s="277"/>
      <c r="C874" s="78"/>
      <c r="D874" s="161"/>
      <c r="E874" s="76"/>
      <c r="F874" s="16"/>
    </row>
    <row r="875" spans="2:6" x14ac:dyDescent="0.25">
      <c r="B875" s="277"/>
      <c r="C875" s="78"/>
      <c r="D875" s="161"/>
      <c r="E875" s="76"/>
      <c r="F875" s="16"/>
    </row>
    <row r="876" spans="2:6" x14ac:dyDescent="0.25">
      <c r="B876" s="277"/>
      <c r="C876" s="78"/>
      <c r="D876" s="161"/>
      <c r="E876" s="76"/>
      <c r="F876" s="16"/>
    </row>
    <row r="877" spans="2:6" x14ac:dyDescent="0.25">
      <c r="B877" s="277"/>
      <c r="C877" s="78"/>
      <c r="D877" s="161"/>
      <c r="E877" s="76"/>
      <c r="F877" s="16"/>
    </row>
    <row r="878" spans="2:6" x14ac:dyDescent="0.25">
      <c r="B878" s="277"/>
      <c r="C878" s="78"/>
      <c r="D878" s="161"/>
      <c r="E878" s="76"/>
      <c r="F878" s="16"/>
    </row>
    <row r="879" spans="2:6" x14ac:dyDescent="0.25">
      <c r="B879" s="277"/>
      <c r="C879" s="78"/>
      <c r="D879" s="161"/>
      <c r="E879" s="76"/>
      <c r="F879" s="16"/>
    </row>
    <row r="880" spans="2:6" x14ac:dyDescent="0.25">
      <c r="B880" s="277"/>
      <c r="C880" s="78"/>
      <c r="D880" s="161"/>
      <c r="E880" s="76"/>
      <c r="F880" s="16"/>
    </row>
    <row r="881" spans="2:6" x14ac:dyDescent="0.25">
      <c r="B881" s="277"/>
      <c r="C881" s="78"/>
      <c r="D881" s="161"/>
      <c r="E881" s="76"/>
      <c r="F881" s="16"/>
    </row>
    <row r="882" spans="2:6" x14ac:dyDescent="0.25">
      <c r="B882" s="277"/>
      <c r="C882" s="78"/>
      <c r="D882" s="161"/>
      <c r="E882" s="76"/>
      <c r="F882" s="16"/>
    </row>
    <row r="883" spans="2:6" x14ac:dyDescent="0.25">
      <c r="B883" s="277"/>
      <c r="C883" s="78"/>
      <c r="D883" s="161"/>
      <c r="E883" s="76"/>
      <c r="F883" s="16"/>
    </row>
    <row r="884" spans="2:6" x14ac:dyDescent="0.25">
      <c r="B884" s="277"/>
      <c r="C884" s="78"/>
      <c r="D884" s="161"/>
      <c r="E884" s="76"/>
      <c r="F884" s="16"/>
    </row>
    <row r="885" spans="2:6" x14ac:dyDescent="0.25">
      <c r="B885" s="277"/>
      <c r="C885" s="78"/>
      <c r="D885" s="161"/>
      <c r="E885" s="76"/>
      <c r="F885" s="16"/>
    </row>
    <row r="886" spans="2:6" x14ac:dyDescent="0.25">
      <c r="B886" s="277"/>
      <c r="C886" s="78"/>
      <c r="D886" s="161"/>
      <c r="E886" s="76"/>
      <c r="F886" s="16"/>
    </row>
    <row r="887" spans="2:6" x14ac:dyDescent="0.25">
      <c r="B887" s="277"/>
      <c r="C887" s="78"/>
      <c r="D887" s="161"/>
      <c r="E887" s="76"/>
      <c r="F887" s="16"/>
    </row>
    <row r="888" spans="2:6" x14ac:dyDescent="0.25">
      <c r="B888" s="277"/>
      <c r="C888" s="78"/>
      <c r="D888" s="161"/>
      <c r="E888" s="76"/>
      <c r="F888" s="16"/>
    </row>
    <row r="889" spans="2:6" x14ac:dyDescent="0.25">
      <c r="B889" s="277"/>
      <c r="C889" s="78"/>
      <c r="D889" s="161"/>
      <c r="E889" s="76"/>
      <c r="F889" s="16"/>
    </row>
    <row r="890" spans="2:6" x14ac:dyDescent="0.25">
      <c r="B890" s="277"/>
      <c r="C890" s="78"/>
      <c r="D890" s="161"/>
      <c r="E890" s="76"/>
      <c r="F890" s="16"/>
    </row>
    <row r="891" spans="2:6" x14ac:dyDescent="0.25">
      <c r="B891" s="277"/>
      <c r="C891" s="78"/>
      <c r="D891" s="161"/>
      <c r="E891" s="76"/>
      <c r="F891" s="16"/>
    </row>
    <row r="892" spans="2:6" x14ac:dyDescent="0.25">
      <c r="B892" s="277"/>
      <c r="C892" s="78"/>
      <c r="D892" s="161"/>
      <c r="E892" s="76"/>
      <c r="F892" s="16"/>
    </row>
    <row r="893" spans="2:6" x14ac:dyDescent="0.25">
      <c r="B893" s="277"/>
      <c r="C893" s="78"/>
      <c r="D893" s="161"/>
      <c r="E893" s="76"/>
      <c r="F893" s="16"/>
    </row>
    <row r="894" spans="2:6" x14ac:dyDescent="0.25">
      <c r="B894" s="277"/>
      <c r="C894" s="78"/>
      <c r="D894" s="161"/>
      <c r="E894" s="76"/>
      <c r="F894" s="16"/>
    </row>
    <row r="895" spans="2:6" x14ac:dyDescent="0.25">
      <c r="B895" s="277"/>
      <c r="C895" s="78"/>
      <c r="D895" s="161"/>
      <c r="E895" s="76"/>
      <c r="F895" s="16"/>
    </row>
    <row r="896" spans="2:6" x14ac:dyDescent="0.25">
      <c r="B896" s="277"/>
      <c r="C896" s="78"/>
      <c r="D896" s="161"/>
      <c r="E896" s="76"/>
      <c r="F896" s="16"/>
    </row>
    <row r="897" spans="2:6" x14ac:dyDescent="0.25">
      <c r="B897" s="277"/>
      <c r="C897" s="78"/>
      <c r="D897" s="161"/>
      <c r="E897" s="76"/>
      <c r="F897" s="16"/>
    </row>
    <row r="898" spans="2:6" x14ac:dyDescent="0.25">
      <c r="B898" s="277"/>
      <c r="C898" s="78"/>
      <c r="D898" s="161"/>
      <c r="E898" s="76"/>
      <c r="F898" s="16"/>
    </row>
    <row r="899" spans="2:6" x14ac:dyDescent="0.25">
      <c r="B899" s="277"/>
      <c r="C899" s="78"/>
      <c r="D899" s="161"/>
      <c r="E899" s="76"/>
      <c r="F899" s="16"/>
    </row>
    <row r="900" spans="2:6" x14ac:dyDescent="0.25">
      <c r="B900" s="277"/>
      <c r="C900" s="78"/>
      <c r="D900" s="161"/>
      <c r="E900" s="76"/>
      <c r="F900" s="16"/>
    </row>
    <row r="901" spans="2:6" x14ac:dyDescent="0.25">
      <c r="B901" s="277"/>
      <c r="C901" s="78"/>
      <c r="D901" s="161"/>
      <c r="E901" s="76"/>
      <c r="F901" s="16"/>
    </row>
    <row r="902" spans="2:6" x14ac:dyDescent="0.25">
      <c r="B902" s="277"/>
      <c r="C902" s="78"/>
      <c r="D902" s="161"/>
      <c r="E902" s="76"/>
      <c r="F902" s="16"/>
    </row>
    <row r="903" spans="2:6" x14ac:dyDescent="0.25">
      <c r="B903" s="277"/>
      <c r="C903" s="78"/>
      <c r="D903" s="161"/>
      <c r="E903" s="76"/>
      <c r="F903" s="16"/>
    </row>
    <row r="904" spans="2:6" x14ac:dyDescent="0.25">
      <c r="B904" s="277"/>
      <c r="C904" s="78"/>
      <c r="D904" s="161"/>
      <c r="E904" s="76"/>
      <c r="F904" s="16"/>
    </row>
    <row r="905" spans="2:6" x14ac:dyDescent="0.25">
      <c r="B905" s="277"/>
      <c r="C905" s="78"/>
      <c r="D905" s="161"/>
      <c r="E905" s="76"/>
      <c r="F905" s="16"/>
    </row>
    <row r="906" spans="2:6" x14ac:dyDescent="0.25">
      <c r="B906" s="277"/>
      <c r="C906" s="78"/>
      <c r="D906" s="161"/>
      <c r="E906" s="76"/>
      <c r="F906" s="16"/>
    </row>
    <row r="907" spans="2:6" x14ac:dyDescent="0.25">
      <c r="B907" s="277"/>
      <c r="C907" s="78"/>
      <c r="D907" s="161"/>
      <c r="E907" s="76"/>
      <c r="F907" s="16"/>
    </row>
    <row r="908" spans="2:6" x14ac:dyDescent="0.25">
      <c r="B908" s="277"/>
      <c r="C908" s="78"/>
      <c r="D908" s="161"/>
      <c r="E908" s="76"/>
      <c r="F908" s="16"/>
    </row>
    <row r="909" spans="2:6" x14ac:dyDescent="0.25">
      <c r="B909" s="277"/>
      <c r="C909" s="78"/>
      <c r="D909" s="161"/>
      <c r="E909" s="76"/>
      <c r="F909" s="16"/>
    </row>
    <row r="910" spans="2:6" x14ac:dyDescent="0.25">
      <c r="B910" s="277"/>
      <c r="C910" s="78"/>
      <c r="D910" s="161"/>
      <c r="E910" s="76"/>
      <c r="F910" s="16"/>
    </row>
    <row r="911" spans="2:6" x14ac:dyDescent="0.25">
      <c r="B911" s="277"/>
      <c r="C911" s="78"/>
      <c r="D911" s="161"/>
      <c r="E911" s="76"/>
      <c r="F911" s="16"/>
    </row>
    <row r="912" spans="2:6" x14ac:dyDescent="0.25">
      <c r="B912" s="277"/>
      <c r="C912" s="78"/>
      <c r="D912" s="161"/>
      <c r="E912" s="76"/>
      <c r="F912" s="16"/>
    </row>
    <row r="913" spans="2:6" x14ac:dyDescent="0.25">
      <c r="B913" s="277"/>
      <c r="C913" s="78"/>
      <c r="D913" s="161"/>
      <c r="E913" s="76"/>
      <c r="F913" s="16"/>
    </row>
    <row r="914" spans="2:6" x14ac:dyDescent="0.25">
      <c r="B914" s="277"/>
      <c r="C914" s="78"/>
      <c r="D914" s="161"/>
      <c r="E914" s="76"/>
      <c r="F914" s="16"/>
    </row>
    <row r="915" spans="2:6" x14ac:dyDescent="0.25">
      <c r="B915" s="277"/>
      <c r="C915" s="78"/>
      <c r="D915" s="161"/>
      <c r="E915" s="76"/>
      <c r="F915" s="16"/>
    </row>
    <row r="916" spans="2:6" x14ac:dyDescent="0.25">
      <c r="B916" s="277"/>
      <c r="C916" s="78"/>
      <c r="D916" s="161"/>
      <c r="E916" s="76"/>
      <c r="F916" s="16"/>
    </row>
    <row r="917" spans="2:6" x14ac:dyDescent="0.25">
      <c r="B917" s="277"/>
      <c r="C917" s="78"/>
      <c r="D917" s="161"/>
      <c r="E917" s="76"/>
      <c r="F917" s="16"/>
    </row>
    <row r="918" spans="2:6" x14ac:dyDescent="0.25">
      <c r="B918" s="277"/>
      <c r="C918" s="78"/>
      <c r="D918" s="161"/>
      <c r="E918" s="76"/>
      <c r="F918" s="16"/>
    </row>
    <row r="919" spans="2:6" x14ac:dyDescent="0.25">
      <c r="B919" s="277"/>
      <c r="C919" s="78"/>
      <c r="D919" s="161"/>
      <c r="E919" s="76"/>
      <c r="F919" s="16"/>
    </row>
    <row r="920" spans="2:6" x14ac:dyDescent="0.25">
      <c r="B920" s="277"/>
      <c r="C920" s="78"/>
      <c r="D920" s="161"/>
      <c r="E920" s="76"/>
      <c r="F920" s="16"/>
    </row>
    <row r="921" spans="2:6" x14ac:dyDescent="0.25">
      <c r="F921" s="16"/>
    </row>
    <row r="922" spans="2:6" x14ac:dyDescent="0.25">
      <c r="F922" s="16"/>
    </row>
    <row r="923" spans="2:6" x14ac:dyDescent="0.25">
      <c r="F923" s="16"/>
    </row>
    <row r="924" spans="2:6" x14ac:dyDescent="0.25">
      <c r="F924" s="16"/>
    </row>
    <row r="925" spans="2:6" x14ac:dyDescent="0.25">
      <c r="F925" s="16"/>
    </row>
    <row r="926" spans="2:6" x14ac:dyDescent="0.25">
      <c r="F926" s="16"/>
    </row>
    <row r="927" spans="2:6" x14ac:dyDescent="0.25">
      <c r="F927" s="16"/>
    </row>
    <row r="928" spans="2:6" x14ac:dyDescent="0.25">
      <c r="F928" s="16"/>
    </row>
    <row r="929" spans="6:6" x14ac:dyDescent="0.25">
      <c r="F929" s="16"/>
    </row>
    <row r="930" spans="6:6" x14ac:dyDescent="0.25">
      <c r="F930" s="16"/>
    </row>
    <row r="931" spans="6:6" x14ac:dyDescent="0.25">
      <c r="F931" s="16"/>
    </row>
    <row r="932" spans="6:6" x14ac:dyDescent="0.25">
      <c r="F932" s="16"/>
    </row>
    <row r="933" spans="6:6" x14ac:dyDescent="0.25">
      <c r="F933" s="16"/>
    </row>
    <row r="934" spans="6:6" x14ac:dyDescent="0.25">
      <c r="F934" s="16"/>
    </row>
    <row r="935" spans="6:6" x14ac:dyDescent="0.25">
      <c r="F935" s="16"/>
    </row>
    <row r="936" spans="6:6" x14ac:dyDescent="0.25">
      <c r="F936" s="16"/>
    </row>
    <row r="937" spans="6:6" x14ac:dyDescent="0.25">
      <c r="F937" s="16"/>
    </row>
    <row r="938" spans="6:6" x14ac:dyDescent="0.25">
      <c r="F938" s="16"/>
    </row>
    <row r="939" spans="6:6" x14ac:dyDescent="0.25">
      <c r="F939" s="16"/>
    </row>
    <row r="940" spans="6:6" x14ac:dyDescent="0.25">
      <c r="F940" s="16"/>
    </row>
    <row r="941" spans="6:6" x14ac:dyDescent="0.25">
      <c r="F941" s="16"/>
    </row>
    <row r="942" spans="6:6" x14ac:dyDescent="0.25">
      <c r="F942" s="16"/>
    </row>
    <row r="943" spans="6:6" x14ac:dyDescent="0.25">
      <c r="F943" s="16"/>
    </row>
    <row r="944" spans="6:6" x14ac:dyDescent="0.25">
      <c r="F944" s="16"/>
    </row>
    <row r="945" spans="6:6" x14ac:dyDescent="0.25">
      <c r="F945" s="16"/>
    </row>
    <row r="946" spans="6:6" x14ac:dyDescent="0.25">
      <c r="F946" s="16"/>
    </row>
    <row r="947" spans="6:6" x14ac:dyDescent="0.25">
      <c r="F947" s="16"/>
    </row>
    <row r="948" spans="6:6" x14ac:dyDescent="0.25">
      <c r="F948" s="16"/>
    </row>
    <row r="949" spans="6:6" x14ac:dyDescent="0.25">
      <c r="F949" s="16"/>
    </row>
    <row r="950" spans="6:6" x14ac:dyDescent="0.25">
      <c r="F950" s="16"/>
    </row>
    <row r="951" spans="6:6" x14ac:dyDescent="0.25">
      <c r="F951" s="16"/>
    </row>
    <row r="952" spans="6:6" x14ac:dyDescent="0.25">
      <c r="F952" s="16"/>
    </row>
    <row r="953" spans="6:6" x14ac:dyDescent="0.25">
      <c r="F953" s="16"/>
    </row>
    <row r="954" spans="6:6" x14ac:dyDescent="0.25">
      <c r="F954" s="16"/>
    </row>
    <row r="955" spans="6:6" x14ac:dyDescent="0.25">
      <c r="F955" s="16"/>
    </row>
    <row r="956" spans="6:6" x14ac:dyDescent="0.25">
      <c r="F956" s="16"/>
    </row>
    <row r="957" spans="6:6" x14ac:dyDescent="0.25">
      <c r="F957" s="16"/>
    </row>
    <row r="958" spans="6:6" x14ac:dyDescent="0.25">
      <c r="F958" s="16"/>
    </row>
    <row r="959" spans="6:6" x14ac:dyDescent="0.25">
      <c r="F959" s="16"/>
    </row>
    <row r="960" spans="6:6" x14ac:dyDescent="0.25">
      <c r="F960" s="16"/>
    </row>
    <row r="961" spans="6:6" x14ac:dyDescent="0.25">
      <c r="F961" s="16"/>
    </row>
    <row r="962" spans="6:6" x14ac:dyDescent="0.25">
      <c r="F962" s="16"/>
    </row>
    <row r="963" spans="6:6" x14ac:dyDescent="0.25">
      <c r="F963" s="16"/>
    </row>
    <row r="964" spans="6:6" x14ac:dyDescent="0.25">
      <c r="F964" s="16"/>
    </row>
    <row r="965" spans="6:6" x14ac:dyDescent="0.25">
      <c r="F965" s="16"/>
    </row>
    <row r="966" spans="6:6" x14ac:dyDescent="0.25">
      <c r="F966" s="16"/>
    </row>
    <row r="967" spans="6:6" x14ac:dyDescent="0.25">
      <c r="F967" s="16"/>
    </row>
    <row r="968" spans="6:6" x14ac:dyDescent="0.25">
      <c r="F968" s="16"/>
    </row>
    <row r="969" spans="6:6" x14ac:dyDescent="0.25">
      <c r="F969" s="16"/>
    </row>
    <row r="970" spans="6:6" x14ac:dyDescent="0.25">
      <c r="F970" s="16"/>
    </row>
    <row r="971" spans="6:6" x14ac:dyDescent="0.25">
      <c r="F971" s="16"/>
    </row>
    <row r="972" spans="6:6" x14ac:dyDescent="0.25">
      <c r="F972" s="16"/>
    </row>
    <row r="973" spans="6:6" x14ac:dyDescent="0.25">
      <c r="F973" s="16"/>
    </row>
    <row r="974" spans="6:6" x14ac:dyDescent="0.25">
      <c r="F974" s="16"/>
    </row>
    <row r="975" spans="6:6" x14ac:dyDescent="0.25">
      <c r="F975" s="16"/>
    </row>
    <row r="976" spans="6:6" x14ac:dyDescent="0.25">
      <c r="F976" s="16"/>
    </row>
    <row r="977" spans="6:6" x14ac:dyDescent="0.25">
      <c r="F977" s="16"/>
    </row>
    <row r="978" spans="6:6" x14ac:dyDescent="0.25">
      <c r="F978" s="16"/>
    </row>
    <row r="979" spans="6:6" x14ac:dyDescent="0.25">
      <c r="F979" s="16"/>
    </row>
    <row r="980" spans="6:6" x14ac:dyDescent="0.25">
      <c r="F980" s="16"/>
    </row>
    <row r="981" spans="6:6" x14ac:dyDescent="0.25">
      <c r="F981" s="16"/>
    </row>
    <row r="982" spans="6:6" x14ac:dyDescent="0.25">
      <c r="F982" s="16"/>
    </row>
    <row r="983" spans="6:6" x14ac:dyDescent="0.25">
      <c r="F983" s="16"/>
    </row>
    <row r="984" spans="6:6" x14ac:dyDescent="0.25">
      <c r="F984" s="16"/>
    </row>
    <row r="985" spans="6:6" x14ac:dyDescent="0.25">
      <c r="F985" s="16"/>
    </row>
    <row r="986" spans="6:6" x14ac:dyDescent="0.25">
      <c r="F986" s="16"/>
    </row>
    <row r="987" spans="6:6" x14ac:dyDescent="0.25">
      <c r="F987" s="16"/>
    </row>
    <row r="988" spans="6:6" x14ac:dyDescent="0.25">
      <c r="F988" s="16"/>
    </row>
    <row r="989" spans="6:6" x14ac:dyDescent="0.25">
      <c r="F989" s="16"/>
    </row>
    <row r="990" spans="6:6" x14ac:dyDescent="0.25">
      <c r="F990" s="16"/>
    </row>
    <row r="991" spans="6:6" x14ac:dyDescent="0.25">
      <c r="F991" s="16"/>
    </row>
    <row r="992" spans="6:6" x14ac:dyDescent="0.25">
      <c r="F992" s="16"/>
    </row>
    <row r="993" spans="6:6" x14ac:dyDescent="0.25">
      <c r="F993" s="16"/>
    </row>
    <row r="994" spans="6:6" x14ac:dyDescent="0.25">
      <c r="F994" s="16"/>
    </row>
    <row r="995" spans="6:6" x14ac:dyDescent="0.25">
      <c r="F995" s="16"/>
    </row>
    <row r="996" spans="6:6" x14ac:dyDescent="0.25">
      <c r="F996" s="16"/>
    </row>
    <row r="997" spans="6:6" x14ac:dyDescent="0.25">
      <c r="F997" s="16"/>
    </row>
    <row r="998" spans="6:6" x14ac:dyDescent="0.25">
      <c r="F998" s="16"/>
    </row>
    <row r="999" spans="6:6" x14ac:dyDescent="0.25">
      <c r="F999" s="16"/>
    </row>
    <row r="1000" spans="6:6" x14ac:dyDescent="0.25">
      <c r="F1000" s="16"/>
    </row>
    <row r="1001" spans="6:6" x14ac:dyDescent="0.25">
      <c r="F1001" s="16"/>
    </row>
    <row r="1002" spans="6:6" x14ac:dyDescent="0.25">
      <c r="F1002" s="16"/>
    </row>
    <row r="1003" spans="6:6" x14ac:dyDescent="0.25">
      <c r="F1003" s="16"/>
    </row>
    <row r="1004" spans="6:6" x14ac:dyDescent="0.25">
      <c r="F1004" s="16"/>
    </row>
    <row r="1005" spans="6:6" x14ac:dyDescent="0.25">
      <c r="F1005" s="16"/>
    </row>
    <row r="1006" spans="6:6" x14ac:dyDescent="0.25">
      <c r="F1006" s="16"/>
    </row>
    <row r="1007" spans="6:6" x14ac:dyDescent="0.25">
      <c r="F1007" s="16"/>
    </row>
    <row r="1008" spans="6:6" x14ac:dyDescent="0.25">
      <c r="F1008" s="16"/>
    </row>
    <row r="1009" spans="6:6" x14ac:dyDescent="0.25">
      <c r="F1009" s="16"/>
    </row>
    <row r="1010" spans="6:6" x14ac:dyDescent="0.25">
      <c r="F1010" s="16"/>
    </row>
    <row r="1011" spans="6:6" x14ac:dyDescent="0.25">
      <c r="F1011" s="16"/>
    </row>
    <row r="1012" spans="6:6" x14ac:dyDescent="0.25">
      <c r="F1012" s="16"/>
    </row>
    <row r="1013" spans="6:6" x14ac:dyDescent="0.25">
      <c r="F1013" s="16"/>
    </row>
    <row r="1014" spans="6:6" x14ac:dyDescent="0.25">
      <c r="F1014" s="16"/>
    </row>
    <row r="1015" spans="6:6" x14ac:dyDescent="0.25">
      <c r="F1015" s="16"/>
    </row>
    <row r="1016" spans="6:6" x14ac:dyDescent="0.25">
      <c r="F1016" s="16"/>
    </row>
    <row r="1017" spans="6:6" x14ac:dyDescent="0.25">
      <c r="F1017" s="16"/>
    </row>
    <row r="1018" spans="6:6" x14ac:dyDescent="0.25">
      <c r="F1018" s="16"/>
    </row>
    <row r="1019" spans="6:6" x14ac:dyDescent="0.25">
      <c r="F1019" s="16"/>
    </row>
    <row r="1020" spans="6:6" x14ac:dyDescent="0.25">
      <c r="F1020" s="16"/>
    </row>
    <row r="1021" spans="6:6" x14ac:dyDescent="0.25">
      <c r="F1021" s="16"/>
    </row>
    <row r="1022" spans="6:6" x14ac:dyDescent="0.25">
      <c r="F1022" s="16"/>
    </row>
    <row r="1023" spans="6:6" x14ac:dyDescent="0.25">
      <c r="F1023" s="16"/>
    </row>
    <row r="1024" spans="6:6" x14ac:dyDescent="0.25">
      <c r="F1024" s="16"/>
    </row>
    <row r="1025" spans="6:6" x14ac:dyDescent="0.25">
      <c r="F1025" s="16"/>
    </row>
    <row r="1026" spans="6:6" x14ac:dyDescent="0.25">
      <c r="F1026" s="16"/>
    </row>
    <row r="1027" spans="6:6" x14ac:dyDescent="0.25">
      <c r="F1027" s="16"/>
    </row>
    <row r="1028" spans="6:6" x14ac:dyDescent="0.25">
      <c r="F1028" s="16"/>
    </row>
    <row r="1029" spans="6:6" x14ac:dyDescent="0.25">
      <c r="F1029" s="16"/>
    </row>
    <row r="1030" spans="6:6" x14ac:dyDescent="0.25">
      <c r="F1030" s="16"/>
    </row>
    <row r="1031" spans="6:6" x14ac:dyDescent="0.25">
      <c r="F1031" s="16"/>
    </row>
    <row r="1032" spans="6:6" x14ac:dyDescent="0.25">
      <c r="F1032" s="16"/>
    </row>
    <row r="1033" spans="6:6" x14ac:dyDescent="0.25">
      <c r="F1033" s="16"/>
    </row>
    <row r="1034" spans="6:6" x14ac:dyDescent="0.25">
      <c r="F1034" s="16"/>
    </row>
    <row r="1035" spans="6:6" x14ac:dyDescent="0.25">
      <c r="F1035" s="16"/>
    </row>
    <row r="1036" spans="6:6" x14ac:dyDescent="0.25">
      <c r="F1036" s="16"/>
    </row>
    <row r="1037" spans="6:6" x14ac:dyDescent="0.25">
      <c r="F1037" s="16"/>
    </row>
    <row r="1038" spans="6:6" x14ac:dyDescent="0.25">
      <c r="F1038" s="16"/>
    </row>
    <row r="1039" spans="6:6" x14ac:dyDescent="0.25">
      <c r="F1039" s="16"/>
    </row>
    <row r="1040" spans="6:6" x14ac:dyDescent="0.25">
      <c r="F1040" s="16"/>
    </row>
    <row r="1041" spans="6:6" x14ac:dyDescent="0.25">
      <c r="F1041" s="16"/>
    </row>
    <row r="1042" spans="6:6" x14ac:dyDescent="0.25">
      <c r="F1042" s="16"/>
    </row>
    <row r="1043" spans="6:6" x14ac:dyDescent="0.25">
      <c r="F1043" s="16"/>
    </row>
    <row r="1044" spans="6:6" x14ac:dyDescent="0.25">
      <c r="F1044" s="16"/>
    </row>
    <row r="1045" spans="6:6" x14ac:dyDescent="0.25">
      <c r="F1045" s="16"/>
    </row>
    <row r="1046" spans="6:6" x14ac:dyDescent="0.25">
      <c r="F1046" s="16"/>
    </row>
    <row r="1047" spans="6:6" x14ac:dyDescent="0.25">
      <c r="F1047" s="16"/>
    </row>
    <row r="1048" spans="6:6" x14ac:dyDescent="0.25">
      <c r="F1048" s="16"/>
    </row>
    <row r="1049" spans="6:6" x14ac:dyDescent="0.25">
      <c r="F1049" s="16"/>
    </row>
    <row r="1050" spans="6:6" x14ac:dyDescent="0.25">
      <c r="F1050" s="16"/>
    </row>
    <row r="1051" spans="6:6" x14ac:dyDescent="0.25">
      <c r="F1051" s="16"/>
    </row>
    <row r="1052" spans="6:6" x14ac:dyDescent="0.25">
      <c r="F1052" s="16"/>
    </row>
    <row r="1053" spans="6:6" x14ac:dyDescent="0.25">
      <c r="F1053" s="16"/>
    </row>
    <row r="1054" spans="6:6" x14ac:dyDescent="0.25">
      <c r="F1054" s="16"/>
    </row>
    <row r="1055" spans="6:6" x14ac:dyDescent="0.25">
      <c r="F1055" s="16"/>
    </row>
    <row r="1056" spans="6:6" x14ac:dyDescent="0.25">
      <c r="F1056" s="16"/>
    </row>
    <row r="1057" spans="6:6" x14ac:dyDescent="0.25">
      <c r="F1057" s="16"/>
    </row>
    <row r="1058" spans="6:6" x14ac:dyDescent="0.25">
      <c r="F1058" s="16"/>
    </row>
    <row r="1059" spans="6:6" x14ac:dyDescent="0.25">
      <c r="F1059" s="16"/>
    </row>
    <row r="1060" spans="6:6" x14ac:dyDescent="0.25">
      <c r="F1060" s="16"/>
    </row>
    <row r="1061" spans="6:6" x14ac:dyDescent="0.25">
      <c r="F1061" s="16"/>
    </row>
    <row r="1062" spans="6:6" x14ac:dyDescent="0.25">
      <c r="F1062" s="16"/>
    </row>
    <row r="1063" spans="6:6" x14ac:dyDescent="0.25">
      <c r="F1063" s="16"/>
    </row>
    <row r="1064" spans="6:6" x14ac:dyDescent="0.25">
      <c r="F1064" s="16"/>
    </row>
    <row r="1065" spans="6:6" x14ac:dyDescent="0.25">
      <c r="F1065" s="16"/>
    </row>
    <row r="1066" spans="6:6" x14ac:dyDescent="0.25">
      <c r="F1066" s="16"/>
    </row>
    <row r="1067" spans="6:6" x14ac:dyDescent="0.25">
      <c r="F1067" s="16"/>
    </row>
    <row r="1068" spans="6:6" x14ac:dyDescent="0.25">
      <c r="F1068" s="16"/>
    </row>
    <row r="1069" spans="6:6" x14ac:dyDescent="0.25">
      <c r="F1069" s="16"/>
    </row>
    <row r="1070" spans="6:6" x14ac:dyDescent="0.25">
      <c r="F1070" s="16"/>
    </row>
    <row r="1071" spans="6:6" x14ac:dyDescent="0.25">
      <c r="F1071" s="16"/>
    </row>
    <row r="1072" spans="6:6" x14ac:dyDescent="0.25">
      <c r="F1072" s="16"/>
    </row>
    <row r="1073" spans="6:6" x14ac:dyDescent="0.25">
      <c r="F1073" s="16"/>
    </row>
    <row r="1074" spans="6:6" x14ac:dyDescent="0.25">
      <c r="F1074" s="16"/>
    </row>
    <row r="1075" spans="6:6" x14ac:dyDescent="0.25">
      <c r="F1075" s="16"/>
    </row>
    <row r="1076" spans="6:6" x14ac:dyDescent="0.25">
      <c r="F1076" s="16"/>
    </row>
    <row r="1077" spans="6:6" x14ac:dyDescent="0.25">
      <c r="F1077" s="16"/>
    </row>
    <row r="1078" spans="6:6" x14ac:dyDescent="0.25">
      <c r="F1078" s="16"/>
    </row>
    <row r="1079" spans="6:6" x14ac:dyDescent="0.25">
      <c r="F1079" s="16"/>
    </row>
    <row r="1080" spans="6:6" x14ac:dyDescent="0.25">
      <c r="F1080" s="16"/>
    </row>
    <row r="1081" spans="6:6" x14ac:dyDescent="0.25">
      <c r="F1081" s="16"/>
    </row>
    <row r="1082" spans="6:6" x14ac:dyDescent="0.25">
      <c r="F1082" s="16"/>
    </row>
    <row r="1083" spans="6:6" x14ac:dyDescent="0.25">
      <c r="F1083" s="16"/>
    </row>
    <row r="1084" spans="6:6" x14ac:dyDescent="0.25">
      <c r="F1084" s="16"/>
    </row>
    <row r="1085" spans="6:6" x14ac:dyDescent="0.25">
      <c r="F1085" s="16"/>
    </row>
    <row r="1086" spans="6:6" x14ac:dyDescent="0.25">
      <c r="F1086" s="16"/>
    </row>
    <row r="1087" spans="6:6" x14ac:dyDescent="0.25">
      <c r="F1087" s="16"/>
    </row>
    <row r="1088" spans="6:6" x14ac:dyDescent="0.25">
      <c r="F1088" s="16"/>
    </row>
    <row r="1089" spans="6:6" x14ac:dyDescent="0.25">
      <c r="F1089" s="16"/>
    </row>
    <row r="1090" spans="6:6" x14ac:dyDescent="0.25">
      <c r="F1090" s="16"/>
    </row>
    <row r="1091" spans="6:6" x14ac:dyDescent="0.25">
      <c r="F1091" s="16"/>
    </row>
    <row r="1092" spans="6:6" x14ac:dyDescent="0.25">
      <c r="F1092" s="16"/>
    </row>
    <row r="1093" spans="6:6" x14ac:dyDescent="0.25">
      <c r="F1093" s="16"/>
    </row>
    <row r="1094" spans="6:6" x14ac:dyDescent="0.25">
      <c r="F1094" s="16"/>
    </row>
    <row r="1095" spans="6:6" x14ac:dyDescent="0.25">
      <c r="F1095" s="16"/>
    </row>
    <row r="1096" spans="6:6" x14ac:dyDescent="0.25">
      <c r="F1096" s="16"/>
    </row>
    <row r="1097" spans="6:6" x14ac:dyDescent="0.25">
      <c r="F1097" s="16"/>
    </row>
    <row r="1098" spans="6:6" x14ac:dyDescent="0.25">
      <c r="F1098" s="16"/>
    </row>
    <row r="1099" spans="6:6" x14ac:dyDescent="0.25">
      <c r="F1099" s="16"/>
    </row>
    <row r="1100" spans="6:6" x14ac:dyDescent="0.25">
      <c r="F1100" s="16"/>
    </row>
    <row r="1101" spans="6:6" x14ac:dyDescent="0.25">
      <c r="F1101" s="16"/>
    </row>
    <row r="1102" spans="6:6" x14ac:dyDescent="0.25">
      <c r="F1102" s="16"/>
    </row>
    <row r="1103" spans="6:6" x14ac:dyDescent="0.25">
      <c r="F1103" s="16"/>
    </row>
    <row r="1104" spans="6:6" x14ac:dyDescent="0.25">
      <c r="F1104" s="16"/>
    </row>
    <row r="1105" spans="6:6" x14ac:dyDescent="0.25">
      <c r="F1105" s="16"/>
    </row>
    <row r="1106" spans="6:6" x14ac:dyDescent="0.25">
      <c r="F1106" s="16"/>
    </row>
    <row r="1107" spans="6:6" x14ac:dyDescent="0.25">
      <c r="F1107" s="16"/>
    </row>
    <row r="1108" spans="6:6" x14ac:dyDescent="0.25">
      <c r="F1108" s="16"/>
    </row>
    <row r="1109" spans="6:6" x14ac:dyDescent="0.25">
      <c r="F1109" s="16"/>
    </row>
    <row r="1110" spans="6:6" x14ac:dyDescent="0.25">
      <c r="F1110" s="16"/>
    </row>
    <row r="1111" spans="6:6" x14ac:dyDescent="0.25">
      <c r="F1111" s="16"/>
    </row>
    <row r="1112" spans="6:6" x14ac:dyDescent="0.25">
      <c r="F1112" s="16"/>
    </row>
    <row r="1113" spans="6:6" x14ac:dyDescent="0.25">
      <c r="F1113" s="16"/>
    </row>
    <row r="1114" spans="6:6" x14ac:dyDescent="0.25">
      <c r="F1114" s="16"/>
    </row>
    <row r="1115" spans="6:6" x14ac:dyDescent="0.25">
      <c r="F1115" s="16"/>
    </row>
    <row r="1116" spans="6:6" x14ac:dyDescent="0.25">
      <c r="F1116" s="16"/>
    </row>
    <row r="1117" spans="6:6" x14ac:dyDescent="0.25">
      <c r="F1117" s="16"/>
    </row>
    <row r="1118" spans="6:6" x14ac:dyDescent="0.25">
      <c r="F1118" s="16"/>
    </row>
    <row r="1119" spans="6:6" x14ac:dyDescent="0.25">
      <c r="F1119" s="16"/>
    </row>
    <row r="1120" spans="6:6" x14ac:dyDescent="0.25">
      <c r="F1120" s="16"/>
    </row>
    <row r="1121" spans="6:6" x14ac:dyDescent="0.25">
      <c r="F1121" s="16"/>
    </row>
    <row r="1122" spans="6:6" x14ac:dyDescent="0.25">
      <c r="F1122" s="16"/>
    </row>
    <row r="1123" spans="6:6" x14ac:dyDescent="0.25">
      <c r="F1123" s="16"/>
    </row>
    <row r="1124" spans="6:6" x14ac:dyDescent="0.25">
      <c r="F1124" s="16"/>
    </row>
    <row r="1125" spans="6:6" x14ac:dyDescent="0.25">
      <c r="F1125" s="16"/>
    </row>
    <row r="1126" spans="6:6" x14ac:dyDescent="0.25">
      <c r="F1126" s="16"/>
    </row>
    <row r="1127" spans="6:6" x14ac:dyDescent="0.25">
      <c r="F1127" s="16"/>
    </row>
    <row r="1128" spans="6:6" x14ac:dyDescent="0.25">
      <c r="F1128" s="16"/>
    </row>
    <row r="1129" spans="6:6" x14ac:dyDescent="0.25">
      <c r="F1129" s="16"/>
    </row>
    <row r="1130" spans="6:6" x14ac:dyDescent="0.25">
      <c r="F1130" s="16"/>
    </row>
    <row r="1131" spans="6:6" x14ac:dyDescent="0.25">
      <c r="F1131" s="16"/>
    </row>
    <row r="1132" spans="6:6" x14ac:dyDescent="0.25">
      <c r="F1132" s="16"/>
    </row>
    <row r="1133" spans="6:6" x14ac:dyDescent="0.25">
      <c r="F1133" s="16"/>
    </row>
    <row r="1134" spans="6:6" x14ac:dyDescent="0.25">
      <c r="F1134" s="16"/>
    </row>
    <row r="1135" spans="6:6" x14ac:dyDescent="0.25">
      <c r="F1135" s="16"/>
    </row>
    <row r="1136" spans="6:6" x14ac:dyDescent="0.25">
      <c r="F1136" s="16"/>
    </row>
    <row r="1137" spans="6:6" x14ac:dyDescent="0.25">
      <c r="F1137" s="16"/>
    </row>
    <row r="1138" spans="6:6" x14ac:dyDescent="0.25">
      <c r="F1138" s="16"/>
    </row>
    <row r="1139" spans="6:6" x14ac:dyDescent="0.25">
      <c r="F1139" s="16"/>
    </row>
    <row r="1140" spans="6:6" x14ac:dyDescent="0.25">
      <c r="F1140" s="16"/>
    </row>
    <row r="1141" spans="6:6" x14ac:dyDescent="0.25">
      <c r="F1141" s="16"/>
    </row>
    <row r="1142" spans="6:6" x14ac:dyDescent="0.25">
      <c r="F1142" s="16"/>
    </row>
    <row r="1143" spans="6:6" x14ac:dyDescent="0.25">
      <c r="F1143" s="16"/>
    </row>
    <row r="1144" spans="6:6" x14ac:dyDescent="0.25">
      <c r="F1144" s="16"/>
    </row>
    <row r="1145" spans="6:6" x14ac:dyDescent="0.25">
      <c r="F1145" s="16"/>
    </row>
    <row r="1146" spans="6:6" x14ac:dyDescent="0.25">
      <c r="F1146" s="16"/>
    </row>
    <row r="1147" spans="6:6" x14ac:dyDescent="0.25">
      <c r="F1147" s="16"/>
    </row>
    <row r="1148" spans="6:6" x14ac:dyDescent="0.25">
      <c r="F1148" s="16"/>
    </row>
    <row r="1149" spans="6:6" x14ac:dyDescent="0.25">
      <c r="F1149" s="16"/>
    </row>
    <row r="1150" spans="6:6" x14ac:dyDescent="0.25">
      <c r="F1150" s="16"/>
    </row>
    <row r="1151" spans="6:6" x14ac:dyDescent="0.25">
      <c r="F1151" s="16"/>
    </row>
    <row r="1152" spans="6:6" x14ac:dyDescent="0.25">
      <c r="F1152" s="16"/>
    </row>
    <row r="1153" spans="6:6" x14ac:dyDescent="0.25">
      <c r="F1153" s="16"/>
    </row>
    <row r="1154" spans="6:6" x14ac:dyDescent="0.25">
      <c r="F1154" s="16"/>
    </row>
    <row r="1155" spans="6:6" x14ac:dyDescent="0.25">
      <c r="F1155" s="16"/>
    </row>
    <row r="1156" spans="6:6" x14ac:dyDescent="0.25">
      <c r="F1156" s="16"/>
    </row>
    <row r="1157" spans="6:6" x14ac:dyDescent="0.25">
      <c r="F1157" s="16"/>
    </row>
    <row r="1158" spans="6:6" x14ac:dyDescent="0.25">
      <c r="F1158" s="16"/>
    </row>
    <row r="1159" spans="6:6" x14ac:dyDescent="0.25">
      <c r="F1159" s="16"/>
    </row>
    <row r="1160" spans="6:6" x14ac:dyDescent="0.25">
      <c r="F1160" s="16"/>
    </row>
    <row r="1161" spans="6:6" x14ac:dyDescent="0.25">
      <c r="F1161" s="16"/>
    </row>
    <row r="1162" spans="6:6" x14ac:dyDescent="0.25">
      <c r="F1162" s="16"/>
    </row>
    <row r="1163" spans="6:6" x14ac:dyDescent="0.25">
      <c r="F1163" s="16"/>
    </row>
    <row r="1164" spans="6:6" x14ac:dyDescent="0.25">
      <c r="F1164" s="16"/>
    </row>
    <row r="1165" spans="6:6" x14ac:dyDescent="0.25">
      <c r="F1165" s="16"/>
    </row>
    <row r="1166" spans="6:6" x14ac:dyDescent="0.25">
      <c r="F1166" s="16"/>
    </row>
    <row r="1167" spans="6:6" x14ac:dyDescent="0.25">
      <c r="F1167" s="16"/>
    </row>
    <row r="1168" spans="6:6" x14ac:dyDescent="0.25">
      <c r="F1168" s="16"/>
    </row>
    <row r="1169" spans="6:6" x14ac:dyDescent="0.25">
      <c r="F1169" s="16"/>
    </row>
    <row r="1170" spans="6:6" x14ac:dyDescent="0.25">
      <c r="F1170" s="16"/>
    </row>
    <row r="1171" spans="6:6" x14ac:dyDescent="0.25">
      <c r="F1171" s="16"/>
    </row>
    <row r="1172" spans="6:6" x14ac:dyDescent="0.25">
      <c r="F1172" s="16"/>
    </row>
    <row r="1173" spans="6:6" x14ac:dyDescent="0.25">
      <c r="F1173" s="16"/>
    </row>
    <row r="1174" spans="6:6" x14ac:dyDescent="0.25">
      <c r="F1174" s="16"/>
    </row>
    <row r="1175" spans="6:6" x14ac:dyDescent="0.25">
      <c r="F1175" s="16"/>
    </row>
    <row r="1176" spans="6:6" x14ac:dyDescent="0.25">
      <c r="F1176" s="16"/>
    </row>
    <row r="1177" spans="6:6" x14ac:dyDescent="0.25">
      <c r="F1177" s="16"/>
    </row>
    <row r="1178" spans="6:6" x14ac:dyDescent="0.25">
      <c r="F1178" s="16"/>
    </row>
    <row r="1179" spans="6:6" x14ac:dyDescent="0.25">
      <c r="F1179" s="16"/>
    </row>
    <row r="1180" spans="6:6" x14ac:dyDescent="0.25">
      <c r="F1180" s="16"/>
    </row>
    <row r="1181" spans="6:6" x14ac:dyDescent="0.25">
      <c r="F1181" s="16"/>
    </row>
    <row r="1182" spans="6:6" x14ac:dyDescent="0.25">
      <c r="F1182" s="16"/>
    </row>
    <row r="1183" spans="6:6" x14ac:dyDescent="0.25">
      <c r="F1183" s="16"/>
    </row>
    <row r="1184" spans="6:6" x14ac:dyDescent="0.25">
      <c r="F1184" s="16"/>
    </row>
    <row r="1185" spans="6:6" x14ac:dyDescent="0.25">
      <c r="F1185" s="16"/>
    </row>
    <row r="1186" spans="6:6" x14ac:dyDescent="0.25">
      <c r="F1186" s="16"/>
    </row>
    <row r="1187" spans="6:6" x14ac:dyDescent="0.25">
      <c r="F1187" s="16"/>
    </row>
    <row r="1188" spans="6:6" x14ac:dyDescent="0.25">
      <c r="F1188" s="16"/>
    </row>
    <row r="1189" spans="6:6" x14ac:dyDescent="0.25">
      <c r="F1189" s="16"/>
    </row>
    <row r="1190" spans="6:6" x14ac:dyDescent="0.25">
      <c r="F1190" s="16"/>
    </row>
    <row r="1191" spans="6:6" x14ac:dyDescent="0.25">
      <c r="F1191" s="16"/>
    </row>
    <row r="1192" spans="6:6" x14ac:dyDescent="0.25">
      <c r="F1192" s="16"/>
    </row>
    <row r="1193" spans="6:6" x14ac:dyDescent="0.25">
      <c r="F1193" s="16"/>
    </row>
    <row r="1194" spans="6:6" x14ac:dyDescent="0.25">
      <c r="F1194" s="16"/>
    </row>
    <row r="1195" spans="6:6" x14ac:dyDescent="0.25">
      <c r="F1195" s="16"/>
    </row>
    <row r="1196" spans="6:6" x14ac:dyDescent="0.25">
      <c r="F1196" s="16"/>
    </row>
    <row r="1197" spans="6:6" x14ac:dyDescent="0.25">
      <c r="F1197" s="16"/>
    </row>
    <row r="1198" spans="6:6" x14ac:dyDescent="0.25">
      <c r="F1198" s="16"/>
    </row>
    <row r="1199" spans="6:6" x14ac:dyDescent="0.25">
      <c r="F1199" s="16"/>
    </row>
    <row r="1200" spans="6:6" x14ac:dyDescent="0.25">
      <c r="F1200" s="16"/>
    </row>
    <row r="1201" spans="6:6" x14ac:dyDescent="0.25">
      <c r="F1201" s="16"/>
    </row>
    <row r="1202" spans="6:6" x14ac:dyDescent="0.25">
      <c r="F1202" s="16"/>
    </row>
    <row r="1203" spans="6:6" x14ac:dyDescent="0.25">
      <c r="F1203" s="16"/>
    </row>
    <row r="1204" spans="6:6" x14ac:dyDescent="0.25">
      <c r="F1204" s="16"/>
    </row>
    <row r="1205" spans="6:6" x14ac:dyDescent="0.25">
      <c r="F1205" s="16"/>
    </row>
    <row r="1206" spans="6:6" x14ac:dyDescent="0.25">
      <c r="F1206" s="16"/>
    </row>
    <row r="1207" spans="6:6" x14ac:dyDescent="0.25">
      <c r="F1207" s="16"/>
    </row>
    <row r="1208" spans="6:6" x14ac:dyDescent="0.25">
      <c r="F1208" s="16"/>
    </row>
    <row r="1209" spans="6:6" x14ac:dyDescent="0.25">
      <c r="F1209" s="16"/>
    </row>
    <row r="1210" spans="6:6" x14ac:dyDescent="0.25">
      <c r="F1210" s="16"/>
    </row>
    <row r="1211" spans="6:6" x14ac:dyDescent="0.25">
      <c r="F1211" s="16"/>
    </row>
    <row r="1212" spans="6:6" x14ac:dyDescent="0.25">
      <c r="F1212" s="16"/>
    </row>
    <row r="1213" spans="6:6" x14ac:dyDescent="0.25">
      <c r="F1213" s="16"/>
    </row>
    <row r="1214" spans="6:6" x14ac:dyDescent="0.25">
      <c r="F1214" s="16"/>
    </row>
    <row r="1215" spans="6:6" x14ac:dyDescent="0.25">
      <c r="F1215" s="16"/>
    </row>
    <row r="1216" spans="6:6" x14ac:dyDescent="0.25">
      <c r="F1216" s="16"/>
    </row>
    <row r="1217" spans="6:6" x14ac:dyDescent="0.25">
      <c r="F1217" s="16"/>
    </row>
    <row r="1218" spans="6:6" x14ac:dyDescent="0.25">
      <c r="F1218" s="16"/>
    </row>
    <row r="1219" spans="6:6" x14ac:dyDescent="0.25">
      <c r="F1219" s="16"/>
    </row>
    <row r="1220" spans="6:6" x14ac:dyDescent="0.25">
      <c r="F1220" s="16"/>
    </row>
    <row r="1221" spans="6:6" x14ac:dyDescent="0.25">
      <c r="F1221" s="16"/>
    </row>
    <row r="1222" spans="6:6" x14ac:dyDescent="0.25">
      <c r="F1222" s="16"/>
    </row>
    <row r="1223" spans="6:6" x14ac:dyDescent="0.25">
      <c r="F1223" s="16"/>
    </row>
    <row r="1224" spans="6:6" x14ac:dyDescent="0.25">
      <c r="F1224" s="16"/>
    </row>
    <row r="1225" spans="6:6" x14ac:dyDescent="0.25">
      <c r="F1225" s="16"/>
    </row>
    <row r="1226" spans="6:6" x14ac:dyDescent="0.25">
      <c r="F1226" s="16"/>
    </row>
    <row r="1227" spans="6:6" x14ac:dyDescent="0.25">
      <c r="F1227" s="16"/>
    </row>
    <row r="1228" spans="6:6" x14ac:dyDescent="0.25">
      <c r="F1228" s="16"/>
    </row>
    <row r="1229" spans="6:6" x14ac:dyDescent="0.25">
      <c r="F1229" s="16"/>
    </row>
    <row r="1230" spans="6:6" x14ac:dyDescent="0.25">
      <c r="F1230" s="16"/>
    </row>
    <row r="1231" spans="6:6" x14ac:dyDescent="0.25">
      <c r="F1231" s="16"/>
    </row>
    <row r="1232" spans="6:6" x14ac:dyDescent="0.25">
      <c r="F1232" s="16"/>
    </row>
    <row r="1233" spans="6:6" x14ac:dyDescent="0.25">
      <c r="F1233" s="16"/>
    </row>
    <row r="1234" spans="6:6" x14ac:dyDescent="0.25">
      <c r="F1234" s="16"/>
    </row>
    <row r="1235" spans="6:6" x14ac:dyDescent="0.25">
      <c r="F1235" s="16"/>
    </row>
    <row r="1236" spans="6:6" x14ac:dyDescent="0.25">
      <c r="F1236" s="16"/>
    </row>
    <row r="1237" spans="6:6" x14ac:dyDescent="0.25">
      <c r="F1237" s="16"/>
    </row>
    <row r="1238" spans="6:6" x14ac:dyDescent="0.25">
      <c r="F1238" s="16"/>
    </row>
    <row r="1239" spans="6:6" x14ac:dyDescent="0.25">
      <c r="F1239" s="16"/>
    </row>
    <row r="1240" spans="6:6" x14ac:dyDescent="0.25">
      <c r="F1240" s="16"/>
    </row>
    <row r="1241" spans="6:6" x14ac:dyDescent="0.25">
      <c r="F1241" s="16"/>
    </row>
    <row r="1242" spans="6:6" x14ac:dyDescent="0.25">
      <c r="F1242" s="16"/>
    </row>
    <row r="1243" spans="6:6" x14ac:dyDescent="0.25">
      <c r="F1243" s="16"/>
    </row>
    <row r="1244" spans="6:6" x14ac:dyDescent="0.25">
      <c r="F1244" s="16"/>
    </row>
    <row r="1245" spans="6:6" x14ac:dyDescent="0.25">
      <c r="F1245" s="16"/>
    </row>
    <row r="1246" spans="6:6" x14ac:dyDescent="0.25">
      <c r="F1246" s="16"/>
    </row>
    <row r="1247" spans="6:6" x14ac:dyDescent="0.25">
      <c r="F1247" s="16"/>
    </row>
    <row r="1248" spans="6:6" x14ac:dyDescent="0.25">
      <c r="F1248" s="16"/>
    </row>
    <row r="1249" spans="6:6" x14ac:dyDescent="0.25">
      <c r="F1249" s="16"/>
    </row>
    <row r="1250" spans="6:6" x14ac:dyDescent="0.25">
      <c r="F1250" s="16"/>
    </row>
    <row r="1251" spans="6:6" x14ac:dyDescent="0.25">
      <c r="F1251" s="16"/>
    </row>
    <row r="1252" spans="6:6" x14ac:dyDescent="0.25">
      <c r="F1252" s="16"/>
    </row>
    <row r="1253" spans="6:6" x14ac:dyDescent="0.25">
      <c r="F1253" s="16"/>
    </row>
    <row r="1254" spans="6:6" x14ac:dyDescent="0.25">
      <c r="F1254" s="16"/>
    </row>
    <row r="1255" spans="6:6" x14ac:dyDescent="0.25">
      <c r="F1255" s="16"/>
    </row>
    <row r="1256" spans="6:6" x14ac:dyDescent="0.25">
      <c r="F1256" s="16"/>
    </row>
    <row r="1257" spans="6:6" x14ac:dyDescent="0.25">
      <c r="F1257" s="16"/>
    </row>
    <row r="1258" spans="6:6" x14ac:dyDescent="0.25">
      <c r="F1258" s="16"/>
    </row>
    <row r="1259" spans="6:6" x14ac:dyDescent="0.25">
      <c r="F1259" s="16"/>
    </row>
    <row r="1260" spans="6:6" x14ac:dyDescent="0.25">
      <c r="F1260" s="16"/>
    </row>
    <row r="1261" spans="6:6" x14ac:dyDescent="0.25">
      <c r="F1261" s="16"/>
    </row>
    <row r="1262" spans="6:6" x14ac:dyDescent="0.25">
      <c r="F1262" s="16"/>
    </row>
    <row r="1263" spans="6:6" x14ac:dyDescent="0.25">
      <c r="F1263" s="16"/>
    </row>
    <row r="1264" spans="6:6" x14ac:dyDescent="0.25">
      <c r="F1264" s="16"/>
    </row>
    <row r="1265" spans="6:6" x14ac:dyDescent="0.25">
      <c r="F1265" s="16"/>
    </row>
    <row r="1266" spans="6:6" x14ac:dyDescent="0.25">
      <c r="F1266" s="16"/>
    </row>
    <row r="1267" spans="6:6" x14ac:dyDescent="0.25">
      <c r="F1267" s="16"/>
    </row>
    <row r="1268" spans="6:6" x14ac:dyDescent="0.25">
      <c r="F1268" s="16"/>
    </row>
    <row r="1269" spans="6:6" x14ac:dyDescent="0.25">
      <c r="F1269" s="16"/>
    </row>
    <row r="1270" spans="6:6" x14ac:dyDescent="0.25">
      <c r="F1270" s="16"/>
    </row>
    <row r="1271" spans="6:6" x14ac:dyDescent="0.25">
      <c r="F1271" s="16"/>
    </row>
    <row r="1272" spans="6:6" x14ac:dyDescent="0.25">
      <c r="F1272" s="16"/>
    </row>
    <row r="1273" spans="6:6" x14ac:dyDescent="0.25">
      <c r="F1273" s="16"/>
    </row>
    <row r="1274" spans="6:6" x14ac:dyDescent="0.25">
      <c r="F1274" s="16"/>
    </row>
    <row r="1275" spans="6:6" x14ac:dyDescent="0.25">
      <c r="F1275" s="16"/>
    </row>
    <row r="1276" spans="6:6" x14ac:dyDescent="0.25">
      <c r="F1276" s="16"/>
    </row>
    <row r="1277" spans="6:6" x14ac:dyDescent="0.25">
      <c r="F1277" s="16"/>
    </row>
    <row r="1278" spans="6:6" x14ac:dyDescent="0.25">
      <c r="F1278" s="16"/>
    </row>
    <row r="1279" spans="6:6" x14ac:dyDescent="0.25">
      <c r="F1279" s="16"/>
    </row>
    <row r="1280" spans="6:6" x14ac:dyDescent="0.25">
      <c r="F1280" s="16"/>
    </row>
    <row r="1281" spans="6:6" x14ac:dyDescent="0.25">
      <c r="F1281" s="16"/>
    </row>
    <row r="1282" spans="6:6" x14ac:dyDescent="0.25">
      <c r="F1282" s="16"/>
    </row>
    <row r="1283" spans="6:6" x14ac:dyDescent="0.25">
      <c r="F1283" s="16"/>
    </row>
    <row r="1284" spans="6:6" x14ac:dyDescent="0.25">
      <c r="F1284" s="16"/>
    </row>
    <row r="1285" spans="6:6" x14ac:dyDescent="0.25">
      <c r="F1285" s="16"/>
    </row>
    <row r="1286" spans="6:6" x14ac:dyDescent="0.25">
      <c r="F1286" s="16"/>
    </row>
    <row r="1287" spans="6:6" x14ac:dyDescent="0.25">
      <c r="F1287" s="16"/>
    </row>
    <row r="1288" spans="6:6" x14ac:dyDescent="0.25">
      <c r="F1288" s="16"/>
    </row>
    <row r="1289" spans="6:6" x14ac:dyDescent="0.25">
      <c r="F1289" s="16"/>
    </row>
    <row r="1290" spans="6:6" x14ac:dyDescent="0.25">
      <c r="F1290" s="16"/>
    </row>
    <row r="1291" spans="6:6" x14ac:dyDescent="0.25">
      <c r="F1291" s="16"/>
    </row>
    <row r="1292" spans="6:6" x14ac:dyDescent="0.25">
      <c r="F1292" s="16"/>
    </row>
    <row r="1293" spans="6:6" x14ac:dyDescent="0.25">
      <c r="F1293" s="16"/>
    </row>
    <row r="1294" spans="6:6" x14ac:dyDescent="0.25">
      <c r="F1294" s="16"/>
    </row>
    <row r="1295" spans="6:6" x14ac:dyDescent="0.25">
      <c r="F1295" s="16"/>
    </row>
    <row r="1296" spans="6:6" x14ac:dyDescent="0.25">
      <c r="F1296" s="16"/>
    </row>
    <row r="1297" spans="6:6" x14ac:dyDescent="0.25">
      <c r="F1297" s="16"/>
    </row>
    <row r="1298" spans="6:6" x14ac:dyDescent="0.25">
      <c r="F1298" s="16"/>
    </row>
    <row r="1299" spans="6:6" x14ac:dyDescent="0.25">
      <c r="F1299" s="16"/>
    </row>
    <row r="1300" spans="6:6" x14ac:dyDescent="0.25">
      <c r="F1300" s="16"/>
    </row>
    <row r="1301" spans="6:6" x14ac:dyDescent="0.25">
      <c r="F1301" s="16"/>
    </row>
    <row r="1302" spans="6:6" x14ac:dyDescent="0.25">
      <c r="F1302" s="16"/>
    </row>
    <row r="1303" spans="6:6" x14ac:dyDescent="0.25">
      <c r="F1303" s="16"/>
    </row>
    <row r="1304" spans="6:6" x14ac:dyDescent="0.25">
      <c r="F1304" s="16"/>
    </row>
    <row r="1305" spans="6:6" x14ac:dyDescent="0.25">
      <c r="F1305" s="16"/>
    </row>
    <row r="1306" spans="6:6" x14ac:dyDescent="0.25">
      <c r="F1306" s="16"/>
    </row>
    <row r="1307" spans="6:6" x14ac:dyDescent="0.25">
      <c r="F1307" s="16"/>
    </row>
    <row r="1308" spans="6:6" x14ac:dyDescent="0.25">
      <c r="F1308" s="16"/>
    </row>
    <row r="1309" spans="6:6" x14ac:dyDescent="0.25">
      <c r="F1309" s="16"/>
    </row>
    <row r="1310" spans="6:6" x14ac:dyDescent="0.25">
      <c r="F1310" s="16"/>
    </row>
    <row r="1311" spans="6:6" x14ac:dyDescent="0.25">
      <c r="F1311" s="16"/>
    </row>
    <row r="1312" spans="6:6" x14ac:dyDescent="0.25">
      <c r="F1312" s="16"/>
    </row>
    <row r="1313" spans="6:6" x14ac:dyDescent="0.25">
      <c r="F1313" s="16"/>
    </row>
    <row r="1314" spans="6:6" x14ac:dyDescent="0.25">
      <c r="F1314" s="16"/>
    </row>
    <row r="1315" spans="6:6" x14ac:dyDescent="0.25">
      <c r="F1315" s="16"/>
    </row>
    <row r="1316" spans="6:6" x14ac:dyDescent="0.25">
      <c r="F1316" s="16"/>
    </row>
    <row r="1317" spans="6:6" x14ac:dyDescent="0.25">
      <c r="F1317" s="16"/>
    </row>
    <row r="1318" spans="6:6" x14ac:dyDescent="0.25">
      <c r="F1318" s="16"/>
    </row>
    <row r="1319" spans="6:6" x14ac:dyDescent="0.25">
      <c r="F1319" s="16"/>
    </row>
    <row r="1320" spans="6:6" x14ac:dyDescent="0.25">
      <c r="F1320" s="16"/>
    </row>
    <row r="1321" spans="6:6" x14ac:dyDescent="0.25">
      <c r="F1321" s="16"/>
    </row>
    <row r="1322" spans="6:6" x14ac:dyDescent="0.25">
      <c r="F1322" s="16"/>
    </row>
    <row r="1323" spans="6:6" x14ac:dyDescent="0.25">
      <c r="F1323" s="16"/>
    </row>
    <row r="1324" spans="6:6" x14ac:dyDescent="0.25">
      <c r="F1324" s="16"/>
    </row>
    <row r="1325" spans="6:6" x14ac:dyDescent="0.25">
      <c r="F1325" s="16"/>
    </row>
    <row r="1326" spans="6:6" x14ac:dyDescent="0.25">
      <c r="F1326" s="16"/>
    </row>
    <row r="1327" spans="6:6" x14ac:dyDescent="0.25">
      <c r="F1327" s="16"/>
    </row>
    <row r="1328" spans="6:6" x14ac:dyDescent="0.25">
      <c r="F1328" s="16"/>
    </row>
    <row r="1329" spans="6:6" x14ac:dyDescent="0.25">
      <c r="F1329" s="16"/>
    </row>
    <row r="1330" spans="6:6" x14ac:dyDescent="0.25">
      <c r="F1330" s="16"/>
    </row>
    <row r="1331" spans="6:6" x14ac:dyDescent="0.25">
      <c r="F1331" s="16"/>
    </row>
    <row r="1332" spans="6:6" x14ac:dyDescent="0.25">
      <c r="F1332" s="16"/>
    </row>
    <row r="1333" spans="6:6" x14ac:dyDescent="0.25">
      <c r="F1333" s="16"/>
    </row>
    <row r="1334" spans="6:6" x14ac:dyDescent="0.25">
      <c r="F1334" s="16"/>
    </row>
    <row r="1335" spans="6:6" x14ac:dyDescent="0.25">
      <c r="F1335" s="16"/>
    </row>
    <row r="1336" spans="6:6" x14ac:dyDescent="0.25">
      <c r="F1336" s="16"/>
    </row>
    <row r="1337" spans="6:6" x14ac:dyDescent="0.25">
      <c r="F1337" s="16"/>
    </row>
    <row r="1338" spans="6:6" x14ac:dyDescent="0.25">
      <c r="F1338" s="16"/>
    </row>
    <row r="1339" spans="6:6" x14ac:dyDescent="0.25">
      <c r="F1339" s="16"/>
    </row>
    <row r="1340" spans="6:6" x14ac:dyDescent="0.25">
      <c r="F1340" s="16"/>
    </row>
    <row r="1341" spans="6:6" x14ac:dyDescent="0.25">
      <c r="F1341" s="16"/>
    </row>
    <row r="1342" spans="6:6" x14ac:dyDescent="0.25">
      <c r="F1342" s="16"/>
    </row>
    <row r="1343" spans="6:6" x14ac:dyDescent="0.25">
      <c r="F1343" s="16"/>
    </row>
    <row r="1344" spans="6:6" x14ac:dyDescent="0.25">
      <c r="F1344" s="16"/>
    </row>
    <row r="1345" spans="6:6" x14ac:dyDescent="0.25">
      <c r="F1345" s="16"/>
    </row>
    <row r="1346" spans="6:6" x14ac:dyDescent="0.25">
      <c r="F1346" s="16"/>
    </row>
    <row r="1347" spans="6:6" x14ac:dyDescent="0.25">
      <c r="F1347" s="16"/>
    </row>
    <row r="1348" spans="6:6" x14ac:dyDescent="0.25">
      <c r="F1348" s="16"/>
    </row>
    <row r="1349" spans="6:6" x14ac:dyDescent="0.25">
      <c r="F1349" s="16"/>
    </row>
    <row r="1350" spans="6:6" x14ac:dyDescent="0.25">
      <c r="F1350" s="16"/>
    </row>
    <row r="1351" spans="6:6" x14ac:dyDescent="0.25">
      <c r="F1351" s="16"/>
    </row>
    <row r="1352" spans="6:6" x14ac:dyDescent="0.25">
      <c r="F1352" s="16"/>
    </row>
    <row r="1353" spans="6:6" x14ac:dyDescent="0.25">
      <c r="F1353" s="16"/>
    </row>
    <row r="1354" spans="6:6" x14ac:dyDescent="0.25">
      <c r="F1354" s="16"/>
    </row>
    <row r="1355" spans="6:6" x14ac:dyDescent="0.25">
      <c r="F1355" s="16"/>
    </row>
    <row r="1356" spans="6:6" x14ac:dyDescent="0.25">
      <c r="F1356" s="16"/>
    </row>
    <row r="1357" spans="6:6" x14ac:dyDescent="0.25">
      <c r="F1357" s="16"/>
    </row>
    <row r="1358" spans="6:6" x14ac:dyDescent="0.25">
      <c r="F1358" s="16"/>
    </row>
    <row r="1359" spans="6:6" x14ac:dyDescent="0.25">
      <c r="F1359" s="16"/>
    </row>
    <row r="1360" spans="6:6" x14ac:dyDescent="0.25">
      <c r="F1360" s="16"/>
    </row>
    <row r="1361" spans="6:6" x14ac:dyDescent="0.25">
      <c r="F1361" s="16"/>
    </row>
    <row r="1362" spans="6:6" x14ac:dyDescent="0.25">
      <c r="F1362" s="16"/>
    </row>
    <row r="1363" spans="6:6" x14ac:dyDescent="0.25">
      <c r="F1363" s="16"/>
    </row>
    <row r="1364" spans="6:6" x14ac:dyDescent="0.25">
      <c r="F1364" s="16"/>
    </row>
    <row r="1365" spans="6:6" x14ac:dyDescent="0.25">
      <c r="F1365" s="16"/>
    </row>
    <row r="1366" spans="6:6" x14ac:dyDescent="0.25">
      <c r="F1366" s="16"/>
    </row>
    <row r="1367" spans="6:6" x14ac:dyDescent="0.25">
      <c r="F1367" s="16"/>
    </row>
    <row r="1368" spans="6:6" x14ac:dyDescent="0.25">
      <c r="F1368" s="16"/>
    </row>
    <row r="1369" spans="6:6" x14ac:dyDescent="0.25">
      <c r="F1369" s="16"/>
    </row>
    <row r="1370" spans="6:6" x14ac:dyDescent="0.25">
      <c r="F1370" s="16"/>
    </row>
    <row r="1371" spans="6:6" x14ac:dyDescent="0.25">
      <c r="F1371" s="16"/>
    </row>
    <row r="1372" spans="6:6" x14ac:dyDescent="0.25">
      <c r="F1372" s="16"/>
    </row>
    <row r="1373" spans="6:6" x14ac:dyDescent="0.25">
      <c r="F1373" s="16"/>
    </row>
    <row r="1374" spans="6:6" x14ac:dyDescent="0.25">
      <c r="F1374" s="16"/>
    </row>
    <row r="1375" spans="6:6" x14ac:dyDescent="0.25">
      <c r="F1375" s="16"/>
    </row>
    <row r="1376" spans="6:6" x14ac:dyDescent="0.25">
      <c r="F1376" s="16"/>
    </row>
    <row r="1377" spans="6:6" x14ac:dyDescent="0.25">
      <c r="F1377" s="16"/>
    </row>
    <row r="1378" spans="6:6" x14ac:dyDescent="0.25">
      <c r="F1378" s="16"/>
    </row>
    <row r="1379" spans="6:6" x14ac:dyDescent="0.25">
      <c r="F1379" s="16"/>
    </row>
    <row r="1380" spans="6:6" x14ac:dyDescent="0.25">
      <c r="F1380" s="16"/>
    </row>
    <row r="1381" spans="6:6" x14ac:dyDescent="0.25">
      <c r="F1381" s="16"/>
    </row>
    <row r="1382" spans="6:6" x14ac:dyDescent="0.25">
      <c r="F1382" s="16"/>
    </row>
    <row r="1383" spans="6:6" x14ac:dyDescent="0.25">
      <c r="F1383" s="16"/>
    </row>
    <row r="1384" spans="6:6" x14ac:dyDescent="0.25">
      <c r="F1384" s="16"/>
    </row>
    <row r="1385" spans="6:6" x14ac:dyDescent="0.25">
      <c r="F1385" s="16"/>
    </row>
    <row r="1386" spans="6:6" x14ac:dyDescent="0.25">
      <c r="F1386" s="16"/>
    </row>
    <row r="1387" spans="6:6" x14ac:dyDescent="0.25">
      <c r="F1387" s="16"/>
    </row>
    <row r="1388" spans="6:6" x14ac:dyDescent="0.25">
      <c r="F1388" s="16"/>
    </row>
    <row r="1389" spans="6:6" x14ac:dyDescent="0.25">
      <c r="F1389" s="16"/>
    </row>
    <row r="1390" spans="6:6" x14ac:dyDescent="0.25">
      <c r="F1390" s="16"/>
    </row>
    <row r="1391" spans="6:6" x14ac:dyDescent="0.25">
      <c r="F1391" s="16"/>
    </row>
    <row r="1392" spans="6:6" x14ac:dyDescent="0.25">
      <c r="F1392" s="16"/>
    </row>
    <row r="1393" spans="6:6" x14ac:dyDescent="0.25">
      <c r="F1393" s="16"/>
    </row>
    <row r="1394" spans="6:6" x14ac:dyDescent="0.25">
      <c r="F1394" s="16"/>
    </row>
    <row r="1395" spans="6:6" x14ac:dyDescent="0.25">
      <c r="F1395" s="16"/>
    </row>
    <row r="1396" spans="6:6" x14ac:dyDescent="0.25">
      <c r="F1396" s="16"/>
    </row>
    <row r="1397" spans="6:6" x14ac:dyDescent="0.25">
      <c r="F1397" s="16"/>
    </row>
    <row r="1398" spans="6:6" x14ac:dyDescent="0.25">
      <c r="F1398" s="16"/>
    </row>
    <row r="1399" spans="6:6" x14ac:dyDescent="0.25">
      <c r="F1399" s="16"/>
    </row>
    <row r="1400" spans="6:6" x14ac:dyDescent="0.25">
      <c r="F1400" s="16"/>
    </row>
    <row r="1401" spans="6:6" x14ac:dyDescent="0.25">
      <c r="F1401" s="16"/>
    </row>
    <row r="1402" spans="6:6" x14ac:dyDescent="0.25">
      <c r="F1402" s="16"/>
    </row>
    <row r="1403" spans="6:6" x14ac:dyDescent="0.25">
      <c r="F1403" s="16"/>
    </row>
    <row r="1404" spans="6:6" x14ac:dyDescent="0.25">
      <c r="F1404" s="16"/>
    </row>
    <row r="1405" spans="6:6" x14ac:dyDescent="0.25">
      <c r="F1405" s="16"/>
    </row>
    <row r="1406" spans="6:6" x14ac:dyDescent="0.25">
      <c r="F1406" s="16"/>
    </row>
    <row r="1407" spans="6:6" x14ac:dyDescent="0.25">
      <c r="F1407" s="16"/>
    </row>
    <row r="1408" spans="6:6" x14ac:dyDescent="0.25">
      <c r="F1408" s="16"/>
    </row>
    <row r="1409" spans="6:6" x14ac:dyDescent="0.25">
      <c r="F1409" s="16"/>
    </row>
    <row r="1410" spans="6:6" x14ac:dyDescent="0.25">
      <c r="F1410" s="16"/>
    </row>
    <row r="1411" spans="6:6" x14ac:dyDescent="0.25">
      <c r="F1411" s="16"/>
    </row>
    <row r="1412" spans="6:6" x14ac:dyDescent="0.25">
      <c r="F1412" s="16"/>
    </row>
    <row r="1413" spans="6:6" x14ac:dyDescent="0.25">
      <c r="F1413" s="16"/>
    </row>
    <row r="1414" spans="6:6" x14ac:dyDescent="0.25">
      <c r="F1414" s="16"/>
    </row>
    <row r="1415" spans="6:6" x14ac:dyDescent="0.25">
      <c r="F1415" s="16"/>
    </row>
    <row r="1416" spans="6:6" x14ac:dyDescent="0.25">
      <c r="F1416" s="16"/>
    </row>
    <row r="1417" spans="6:6" x14ac:dyDescent="0.25">
      <c r="F1417" s="16"/>
    </row>
    <row r="1418" spans="6:6" x14ac:dyDescent="0.25">
      <c r="F1418" s="16"/>
    </row>
    <row r="1419" spans="6:6" x14ac:dyDescent="0.25">
      <c r="F1419" s="16"/>
    </row>
    <row r="1420" spans="6:6" x14ac:dyDescent="0.25">
      <c r="F1420" s="16"/>
    </row>
    <row r="1421" spans="6:6" x14ac:dyDescent="0.25">
      <c r="F1421" s="16"/>
    </row>
    <row r="1422" spans="6:6" x14ac:dyDescent="0.25">
      <c r="F1422" s="16"/>
    </row>
    <row r="1423" spans="6:6" x14ac:dyDescent="0.25">
      <c r="F1423" s="16"/>
    </row>
    <row r="1424" spans="6:6" x14ac:dyDescent="0.25">
      <c r="F1424" s="16"/>
    </row>
    <row r="1425" spans="6:6" x14ac:dyDescent="0.25">
      <c r="F1425" s="16"/>
    </row>
    <row r="1426" spans="6:6" x14ac:dyDescent="0.25">
      <c r="F1426" s="16"/>
    </row>
    <row r="1427" spans="6:6" x14ac:dyDescent="0.25">
      <c r="F1427" s="16"/>
    </row>
    <row r="1428" spans="6:6" x14ac:dyDescent="0.25">
      <c r="F1428" s="16"/>
    </row>
    <row r="1429" spans="6:6" x14ac:dyDescent="0.25">
      <c r="F1429" s="16"/>
    </row>
    <row r="1430" spans="6:6" x14ac:dyDescent="0.25">
      <c r="F1430" s="16"/>
    </row>
    <row r="1431" spans="6:6" x14ac:dyDescent="0.25">
      <c r="F1431" s="16"/>
    </row>
    <row r="1432" spans="6:6" x14ac:dyDescent="0.25">
      <c r="F1432" s="16"/>
    </row>
    <row r="1433" spans="6:6" x14ac:dyDescent="0.25">
      <c r="F1433" s="16"/>
    </row>
    <row r="1434" spans="6:6" x14ac:dyDescent="0.25">
      <c r="F1434" s="16"/>
    </row>
    <row r="1435" spans="6:6" x14ac:dyDescent="0.25">
      <c r="F1435" s="16"/>
    </row>
    <row r="1436" spans="6:6" x14ac:dyDescent="0.25">
      <c r="F1436" s="16"/>
    </row>
    <row r="1437" spans="6:6" x14ac:dyDescent="0.25">
      <c r="F1437" s="16"/>
    </row>
    <row r="1438" spans="6:6" x14ac:dyDescent="0.25">
      <c r="F1438" s="16"/>
    </row>
    <row r="1439" spans="6:6" x14ac:dyDescent="0.25">
      <c r="F1439" s="16"/>
    </row>
    <row r="1440" spans="6:6" x14ac:dyDescent="0.25">
      <c r="F1440" s="16"/>
    </row>
    <row r="1441" spans="6:6" x14ac:dyDescent="0.25">
      <c r="F1441" s="16"/>
    </row>
    <row r="1442" spans="6:6" x14ac:dyDescent="0.25">
      <c r="F1442" s="16"/>
    </row>
    <row r="1443" spans="6:6" x14ac:dyDescent="0.25">
      <c r="F1443" s="16"/>
    </row>
    <row r="1444" spans="6:6" x14ac:dyDescent="0.25">
      <c r="F1444" s="16"/>
    </row>
    <row r="1445" spans="6:6" x14ac:dyDescent="0.25">
      <c r="F1445" s="16"/>
    </row>
    <row r="1446" spans="6:6" x14ac:dyDescent="0.25">
      <c r="F1446" s="16"/>
    </row>
    <row r="1447" spans="6:6" x14ac:dyDescent="0.25">
      <c r="F1447" s="16"/>
    </row>
    <row r="1448" spans="6:6" x14ac:dyDescent="0.25">
      <c r="F1448" s="16"/>
    </row>
    <row r="1449" spans="6:6" x14ac:dyDescent="0.25">
      <c r="F1449" s="16"/>
    </row>
    <row r="1450" spans="6:6" x14ac:dyDescent="0.25">
      <c r="F1450" s="16"/>
    </row>
    <row r="1451" spans="6:6" x14ac:dyDescent="0.25">
      <c r="F1451" s="16"/>
    </row>
    <row r="1452" spans="6:6" x14ac:dyDescent="0.25">
      <c r="F1452" s="16"/>
    </row>
    <row r="1453" spans="6:6" x14ac:dyDescent="0.25">
      <c r="F1453" s="16"/>
    </row>
    <row r="1454" spans="6:6" x14ac:dyDescent="0.25">
      <c r="F1454" s="16"/>
    </row>
    <row r="1455" spans="6:6" x14ac:dyDescent="0.25">
      <c r="F1455" s="16"/>
    </row>
    <row r="1456" spans="6:6" x14ac:dyDescent="0.25">
      <c r="F1456" s="16"/>
    </row>
    <row r="1457" spans="6:6" x14ac:dyDescent="0.25">
      <c r="F1457" s="16"/>
    </row>
    <row r="1458" spans="6:6" x14ac:dyDescent="0.25">
      <c r="F1458" s="16"/>
    </row>
    <row r="1459" spans="6:6" x14ac:dyDescent="0.25">
      <c r="F1459" s="16"/>
    </row>
    <row r="1460" spans="6:6" x14ac:dyDescent="0.25">
      <c r="F1460" s="16"/>
    </row>
    <row r="1461" spans="6:6" x14ac:dyDescent="0.25">
      <c r="F1461" s="16"/>
    </row>
    <row r="1462" spans="6:6" x14ac:dyDescent="0.25">
      <c r="F1462" s="16"/>
    </row>
    <row r="1463" spans="6:6" x14ac:dyDescent="0.25">
      <c r="F1463" s="16"/>
    </row>
    <row r="1464" spans="6:6" x14ac:dyDescent="0.25">
      <c r="F1464" s="16"/>
    </row>
    <row r="1465" spans="6:6" x14ac:dyDescent="0.25">
      <c r="F1465" s="16"/>
    </row>
    <row r="1466" spans="6:6" x14ac:dyDescent="0.25">
      <c r="F1466" s="16"/>
    </row>
    <row r="1467" spans="6:6" x14ac:dyDescent="0.25">
      <c r="F1467" s="16"/>
    </row>
    <row r="1468" spans="6:6" x14ac:dyDescent="0.25">
      <c r="F1468" s="16"/>
    </row>
    <row r="1469" spans="6:6" x14ac:dyDescent="0.25">
      <c r="F1469" s="16"/>
    </row>
    <row r="1470" spans="6:6" x14ac:dyDescent="0.25">
      <c r="F1470" s="16"/>
    </row>
    <row r="1471" spans="6:6" x14ac:dyDescent="0.25">
      <c r="F1471" s="16"/>
    </row>
    <row r="1472" spans="6:6" x14ac:dyDescent="0.25">
      <c r="F1472" s="16"/>
    </row>
    <row r="1473" spans="6:6" x14ac:dyDescent="0.25">
      <c r="F1473" s="16"/>
    </row>
    <row r="1474" spans="6:6" x14ac:dyDescent="0.25">
      <c r="F1474" s="16"/>
    </row>
    <row r="1475" spans="6:6" x14ac:dyDescent="0.25">
      <c r="F1475" s="16"/>
    </row>
    <row r="1476" spans="6:6" x14ac:dyDescent="0.25">
      <c r="F1476" s="16"/>
    </row>
    <row r="1477" spans="6:6" x14ac:dyDescent="0.25">
      <c r="F1477" s="16"/>
    </row>
    <row r="1478" spans="6:6" x14ac:dyDescent="0.25">
      <c r="F1478" s="16"/>
    </row>
    <row r="1479" spans="6:6" x14ac:dyDescent="0.25">
      <c r="F1479" s="16"/>
    </row>
    <row r="1480" spans="6:6" x14ac:dyDescent="0.25">
      <c r="F1480" s="16"/>
    </row>
    <row r="1481" spans="6:6" x14ac:dyDescent="0.25">
      <c r="F1481" s="16"/>
    </row>
    <row r="1482" spans="6:6" x14ac:dyDescent="0.25">
      <c r="F1482" s="16"/>
    </row>
    <row r="1483" spans="6:6" x14ac:dyDescent="0.25">
      <c r="F1483" s="16"/>
    </row>
    <row r="1484" spans="6:6" x14ac:dyDescent="0.25">
      <c r="F1484" s="16"/>
    </row>
    <row r="1485" spans="6:6" x14ac:dyDescent="0.25">
      <c r="F1485" s="16"/>
    </row>
    <row r="1486" spans="6:6" x14ac:dyDescent="0.25">
      <c r="F1486" s="16"/>
    </row>
    <row r="1487" spans="6:6" x14ac:dyDescent="0.25">
      <c r="F1487" s="16"/>
    </row>
    <row r="1488" spans="6:6" x14ac:dyDescent="0.25">
      <c r="F1488" s="16"/>
    </row>
    <row r="1489" spans="6:6" x14ac:dyDescent="0.25">
      <c r="F1489" s="16"/>
    </row>
    <row r="1490" spans="6:6" x14ac:dyDescent="0.25">
      <c r="F1490" s="16"/>
    </row>
    <row r="1491" spans="6:6" x14ac:dyDescent="0.25">
      <c r="F1491" s="16"/>
    </row>
    <row r="1492" spans="6:6" x14ac:dyDescent="0.25">
      <c r="F1492" s="16"/>
    </row>
    <row r="1493" spans="6:6" x14ac:dyDescent="0.25">
      <c r="F1493" s="16"/>
    </row>
    <row r="1494" spans="6:6" x14ac:dyDescent="0.25">
      <c r="F1494" s="16"/>
    </row>
    <row r="1495" spans="6:6" x14ac:dyDescent="0.25">
      <c r="F1495" s="16"/>
    </row>
    <row r="1496" spans="6:6" x14ac:dyDescent="0.25">
      <c r="F1496" s="16"/>
    </row>
    <row r="1497" spans="6:6" x14ac:dyDescent="0.25">
      <c r="F1497" s="16"/>
    </row>
    <row r="1498" spans="6:6" x14ac:dyDescent="0.25">
      <c r="F1498" s="16"/>
    </row>
    <row r="1499" spans="6:6" x14ac:dyDescent="0.25">
      <c r="F1499" s="16"/>
    </row>
    <row r="1500" spans="6:6" x14ac:dyDescent="0.25">
      <c r="F1500" s="16"/>
    </row>
    <row r="1501" spans="6:6" x14ac:dyDescent="0.25">
      <c r="F1501" s="16"/>
    </row>
    <row r="1502" spans="6:6" x14ac:dyDescent="0.25">
      <c r="F1502" s="16"/>
    </row>
    <row r="1503" spans="6:6" x14ac:dyDescent="0.25">
      <c r="F1503" s="16"/>
    </row>
    <row r="1504" spans="6:6" x14ac:dyDescent="0.25">
      <c r="F1504" s="16"/>
    </row>
    <row r="1505" spans="6:6" x14ac:dyDescent="0.25">
      <c r="F1505" s="16"/>
    </row>
    <row r="1506" spans="6:6" x14ac:dyDescent="0.25">
      <c r="F1506" s="16"/>
    </row>
    <row r="1507" spans="6:6" x14ac:dyDescent="0.25">
      <c r="F1507" s="16"/>
    </row>
    <row r="1508" spans="6:6" x14ac:dyDescent="0.25">
      <c r="F1508" s="16"/>
    </row>
    <row r="1509" spans="6:6" x14ac:dyDescent="0.25">
      <c r="F1509" s="16"/>
    </row>
    <row r="1510" spans="6:6" x14ac:dyDescent="0.25">
      <c r="F1510" s="16"/>
    </row>
    <row r="1511" spans="6:6" x14ac:dyDescent="0.25">
      <c r="F1511" s="16"/>
    </row>
    <row r="1512" spans="6:6" x14ac:dyDescent="0.25">
      <c r="F1512" s="16"/>
    </row>
    <row r="1513" spans="6:6" x14ac:dyDescent="0.25">
      <c r="F1513" s="16"/>
    </row>
    <row r="1514" spans="6:6" x14ac:dyDescent="0.25">
      <c r="F1514" s="16"/>
    </row>
    <row r="1515" spans="6:6" x14ac:dyDescent="0.25">
      <c r="F1515" s="16"/>
    </row>
    <row r="1516" spans="6:6" x14ac:dyDescent="0.25">
      <c r="F1516" s="16"/>
    </row>
    <row r="1517" spans="6:6" x14ac:dyDescent="0.25">
      <c r="F1517" s="16"/>
    </row>
    <row r="1518" spans="6:6" x14ac:dyDescent="0.25">
      <c r="F1518" s="16"/>
    </row>
    <row r="1519" spans="6:6" x14ac:dyDescent="0.25">
      <c r="F1519" s="16"/>
    </row>
    <row r="1520" spans="6:6" x14ac:dyDescent="0.25">
      <c r="F1520" s="16"/>
    </row>
    <row r="1521" spans="6:6" x14ac:dyDescent="0.25">
      <c r="F1521" s="16"/>
    </row>
    <row r="1522" spans="6:6" x14ac:dyDescent="0.25">
      <c r="F1522" s="16"/>
    </row>
    <row r="1523" spans="6:6" x14ac:dyDescent="0.25">
      <c r="F1523" s="16"/>
    </row>
    <row r="1524" spans="6:6" x14ac:dyDescent="0.25">
      <c r="F1524" s="16"/>
    </row>
    <row r="1525" spans="6:6" x14ac:dyDescent="0.25">
      <c r="F1525" s="16"/>
    </row>
    <row r="1526" spans="6:6" x14ac:dyDescent="0.25">
      <c r="F1526" s="16"/>
    </row>
    <row r="1527" spans="6:6" x14ac:dyDescent="0.25">
      <c r="F1527" s="16"/>
    </row>
    <row r="1528" spans="6:6" x14ac:dyDescent="0.25">
      <c r="F1528" s="16"/>
    </row>
    <row r="1529" spans="6:6" x14ac:dyDescent="0.25">
      <c r="F1529" s="16"/>
    </row>
    <row r="1530" spans="6:6" x14ac:dyDescent="0.25">
      <c r="F1530" s="16"/>
    </row>
    <row r="1531" spans="6:6" x14ac:dyDescent="0.25">
      <c r="F1531" s="16"/>
    </row>
    <row r="1532" spans="6:6" x14ac:dyDescent="0.25">
      <c r="F1532" s="16"/>
    </row>
    <row r="1533" spans="6:6" x14ac:dyDescent="0.25">
      <c r="F1533" s="16"/>
    </row>
    <row r="1534" spans="6:6" x14ac:dyDescent="0.25">
      <c r="F1534" s="16"/>
    </row>
    <row r="1535" spans="6:6" x14ac:dyDescent="0.25">
      <c r="F1535" s="16"/>
    </row>
    <row r="1536" spans="6:6" x14ac:dyDescent="0.25">
      <c r="F1536" s="16"/>
    </row>
    <row r="1537" spans="6:6" x14ac:dyDescent="0.25">
      <c r="F1537" s="16"/>
    </row>
    <row r="1538" spans="6:6" x14ac:dyDescent="0.25">
      <c r="F1538" s="16"/>
    </row>
    <row r="1539" spans="6:6" x14ac:dyDescent="0.25">
      <c r="F1539" s="16"/>
    </row>
    <row r="1540" spans="6:6" x14ac:dyDescent="0.25">
      <c r="F1540" s="16"/>
    </row>
    <row r="1541" spans="6:6" x14ac:dyDescent="0.25">
      <c r="F1541" s="16"/>
    </row>
    <row r="1542" spans="6:6" x14ac:dyDescent="0.25">
      <c r="F1542" s="16"/>
    </row>
    <row r="1543" spans="6:6" x14ac:dyDescent="0.25">
      <c r="F1543" s="16"/>
    </row>
    <row r="1544" spans="6:6" x14ac:dyDescent="0.25">
      <c r="F1544" s="16"/>
    </row>
    <row r="1545" spans="6:6" x14ac:dyDescent="0.25">
      <c r="F1545" s="16"/>
    </row>
    <row r="1546" spans="6:6" x14ac:dyDescent="0.25">
      <c r="F1546" s="16"/>
    </row>
    <row r="1547" spans="6:6" x14ac:dyDescent="0.25">
      <c r="F1547" s="16"/>
    </row>
    <row r="1548" spans="6:6" x14ac:dyDescent="0.25">
      <c r="F1548" s="16"/>
    </row>
    <row r="1549" spans="6:6" x14ac:dyDescent="0.25">
      <c r="F1549" s="16"/>
    </row>
    <row r="1550" spans="6:6" x14ac:dyDescent="0.25">
      <c r="F1550" s="16"/>
    </row>
    <row r="1551" spans="6:6" x14ac:dyDescent="0.25">
      <c r="F1551" s="16"/>
    </row>
    <row r="1552" spans="6:6" x14ac:dyDescent="0.25">
      <c r="F1552" s="16"/>
    </row>
    <row r="1553" spans="6:6" x14ac:dyDescent="0.25">
      <c r="F1553" s="16"/>
    </row>
    <row r="1554" spans="6:6" x14ac:dyDescent="0.25">
      <c r="F1554" s="16"/>
    </row>
    <row r="1555" spans="6:6" x14ac:dyDescent="0.25">
      <c r="F1555" s="16"/>
    </row>
    <row r="1556" spans="6:6" x14ac:dyDescent="0.25">
      <c r="F1556" s="16"/>
    </row>
    <row r="1557" spans="6:6" x14ac:dyDescent="0.25">
      <c r="F1557" s="16"/>
    </row>
    <row r="1558" spans="6:6" x14ac:dyDescent="0.25">
      <c r="F1558" s="16"/>
    </row>
    <row r="1559" spans="6:6" x14ac:dyDescent="0.25">
      <c r="F1559" s="16"/>
    </row>
    <row r="1560" spans="6:6" x14ac:dyDescent="0.25">
      <c r="F1560" s="16"/>
    </row>
    <row r="1561" spans="6:6" x14ac:dyDescent="0.25">
      <c r="F1561" s="16"/>
    </row>
    <row r="1562" spans="6:6" x14ac:dyDescent="0.25">
      <c r="F1562" s="16"/>
    </row>
    <row r="1563" spans="6:6" x14ac:dyDescent="0.25">
      <c r="F1563" s="16"/>
    </row>
    <row r="1564" spans="6:6" x14ac:dyDescent="0.25">
      <c r="F1564" s="16"/>
    </row>
    <row r="1565" spans="6:6" x14ac:dyDescent="0.25">
      <c r="F1565" s="16"/>
    </row>
    <row r="1566" spans="6:6" x14ac:dyDescent="0.25">
      <c r="F1566" s="16"/>
    </row>
    <row r="1567" spans="6:6" x14ac:dyDescent="0.25">
      <c r="F1567" s="16"/>
    </row>
    <row r="1568" spans="6:6" x14ac:dyDescent="0.25">
      <c r="F1568" s="16"/>
    </row>
    <row r="1569" spans="6:6" x14ac:dyDescent="0.25">
      <c r="F1569" s="16"/>
    </row>
    <row r="1570" spans="6:6" x14ac:dyDescent="0.25">
      <c r="F1570" s="16"/>
    </row>
    <row r="1571" spans="6:6" x14ac:dyDescent="0.25">
      <c r="F1571" s="16"/>
    </row>
    <row r="1572" spans="6:6" x14ac:dyDescent="0.25">
      <c r="F1572" s="16"/>
    </row>
    <row r="1573" spans="6:6" x14ac:dyDescent="0.25">
      <c r="F1573" s="16"/>
    </row>
    <row r="1574" spans="6:6" x14ac:dyDescent="0.25">
      <c r="F1574" s="16"/>
    </row>
    <row r="1575" spans="6:6" x14ac:dyDescent="0.25">
      <c r="F1575" s="16"/>
    </row>
    <row r="1576" spans="6:6" x14ac:dyDescent="0.25">
      <c r="F1576" s="16"/>
    </row>
    <row r="1577" spans="6:6" x14ac:dyDescent="0.25">
      <c r="F1577" s="16"/>
    </row>
    <row r="1578" spans="6:6" x14ac:dyDescent="0.25">
      <c r="F1578" s="16"/>
    </row>
    <row r="1579" spans="6:6" x14ac:dyDescent="0.25">
      <c r="F1579" s="16"/>
    </row>
    <row r="1580" spans="6:6" x14ac:dyDescent="0.25">
      <c r="F1580" s="16"/>
    </row>
    <row r="1581" spans="6:6" x14ac:dyDescent="0.25">
      <c r="F1581" s="16"/>
    </row>
    <row r="1582" spans="6:6" x14ac:dyDescent="0.25">
      <c r="F1582" s="16"/>
    </row>
    <row r="1583" spans="6:6" x14ac:dyDescent="0.25">
      <c r="F1583" s="16"/>
    </row>
    <row r="1584" spans="6:6" x14ac:dyDescent="0.25">
      <c r="F1584" s="16"/>
    </row>
    <row r="1585" spans="6:6" x14ac:dyDescent="0.25">
      <c r="F1585" s="16"/>
    </row>
    <row r="1586" spans="6:6" x14ac:dyDescent="0.25">
      <c r="F1586" s="16"/>
    </row>
    <row r="1587" spans="6:6" x14ac:dyDescent="0.25">
      <c r="F1587" s="16"/>
    </row>
    <row r="1588" spans="6:6" x14ac:dyDescent="0.25">
      <c r="F1588" s="16"/>
    </row>
    <row r="1589" spans="6:6" x14ac:dyDescent="0.25">
      <c r="F1589" s="16"/>
    </row>
    <row r="1590" spans="6:6" x14ac:dyDescent="0.25">
      <c r="F1590" s="16"/>
    </row>
    <row r="1591" spans="6:6" x14ac:dyDescent="0.25">
      <c r="F1591" s="16"/>
    </row>
    <row r="1592" spans="6:6" x14ac:dyDescent="0.25">
      <c r="F1592" s="16"/>
    </row>
    <row r="1593" spans="6:6" x14ac:dyDescent="0.25">
      <c r="F1593" s="16"/>
    </row>
    <row r="1594" spans="6:6" x14ac:dyDescent="0.25">
      <c r="F1594" s="16"/>
    </row>
    <row r="1595" spans="6:6" x14ac:dyDescent="0.25">
      <c r="F1595" s="16"/>
    </row>
    <row r="1596" spans="6:6" x14ac:dyDescent="0.25">
      <c r="F1596" s="16"/>
    </row>
    <row r="1597" spans="6:6" x14ac:dyDescent="0.25">
      <c r="F1597" s="16"/>
    </row>
    <row r="1598" spans="6:6" x14ac:dyDescent="0.25">
      <c r="F1598" s="16"/>
    </row>
    <row r="1599" spans="6:6" x14ac:dyDescent="0.25">
      <c r="F1599" s="16"/>
    </row>
    <row r="1600" spans="6:6" x14ac:dyDescent="0.25">
      <c r="F1600" s="16"/>
    </row>
    <row r="1601" spans="6:6" x14ac:dyDescent="0.25">
      <c r="F1601" s="16"/>
    </row>
    <row r="1602" spans="6:6" x14ac:dyDescent="0.25">
      <c r="F1602" s="16"/>
    </row>
    <row r="1603" spans="6:6" x14ac:dyDescent="0.25">
      <c r="F1603" s="16"/>
    </row>
    <row r="1604" spans="6:6" x14ac:dyDescent="0.25">
      <c r="F1604" s="16"/>
    </row>
    <row r="1605" spans="6:6" x14ac:dyDescent="0.25">
      <c r="F1605" s="16"/>
    </row>
    <row r="1606" spans="6:6" x14ac:dyDescent="0.25">
      <c r="F1606" s="16"/>
    </row>
    <row r="1607" spans="6:6" x14ac:dyDescent="0.25">
      <c r="F1607" s="16"/>
    </row>
    <row r="1608" spans="6:6" x14ac:dyDescent="0.25">
      <c r="F1608" s="16"/>
    </row>
    <row r="1609" spans="6:6" x14ac:dyDescent="0.25">
      <c r="F1609" s="16"/>
    </row>
    <row r="1610" spans="6:6" x14ac:dyDescent="0.25">
      <c r="F1610" s="16"/>
    </row>
    <row r="1611" spans="6:6" x14ac:dyDescent="0.25">
      <c r="F1611" s="16"/>
    </row>
    <row r="1612" spans="6:6" x14ac:dyDescent="0.25">
      <c r="F1612" s="16"/>
    </row>
    <row r="1613" spans="6:6" x14ac:dyDescent="0.25">
      <c r="F1613" s="16"/>
    </row>
    <row r="1614" spans="6:6" x14ac:dyDescent="0.25">
      <c r="F1614" s="16"/>
    </row>
    <row r="1615" spans="6:6" x14ac:dyDescent="0.25">
      <c r="F1615" s="16"/>
    </row>
    <row r="1616" spans="6:6" x14ac:dyDescent="0.25">
      <c r="F1616" s="16"/>
    </row>
    <row r="1617" spans="6:6" x14ac:dyDescent="0.25">
      <c r="F1617" s="16"/>
    </row>
    <row r="1618" spans="6:6" x14ac:dyDescent="0.25">
      <c r="F1618" s="16"/>
    </row>
    <row r="1619" spans="6:6" x14ac:dyDescent="0.25">
      <c r="F1619" s="16"/>
    </row>
    <row r="1620" spans="6:6" x14ac:dyDescent="0.25">
      <c r="F1620" s="16"/>
    </row>
    <row r="1621" spans="6:6" x14ac:dyDescent="0.25">
      <c r="F1621" s="16"/>
    </row>
    <row r="1622" spans="6:6" x14ac:dyDescent="0.25">
      <c r="F1622" s="16"/>
    </row>
    <row r="1623" spans="6:6" x14ac:dyDescent="0.25">
      <c r="F1623" s="16"/>
    </row>
    <row r="1624" spans="6:6" x14ac:dyDescent="0.25">
      <c r="F1624" s="16"/>
    </row>
    <row r="1625" spans="6:6" x14ac:dyDescent="0.25">
      <c r="F1625" s="16"/>
    </row>
    <row r="1626" spans="6:6" x14ac:dyDescent="0.25">
      <c r="F1626" s="16"/>
    </row>
    <row r="1627" spans="6:6" x14ac:dyDescent="0.25">
      <c r="F1627" s="16"/>
    </row>
    <row r="1628" spans="6:6" x14ac:dyDescent="0.25">
      <c r="F1628" s="16"/>
    </row>
    <row r="1629" spans="6:6" x14ac:dyDescent="0.25">
      <c r="F1629" s="16"/>
    </row>
    <row r="1630" spans="6:6" x14ac:dyDescent="0.25">
      <c r="F1630" s="16"/>
    </row>
    <row r="1631" spans="6:6" x14ac:dyDescent="0.25">
      <c r="F1631" s="16"/>
    </row>
    <row r="1632" spans="6:6" x14ac:dyDescent="0.25">
      <c r="F1632" s="16"/>
    </row>
    <row r="1633" spans="6:6" x14ac:dyDescent="0.25">
      <c r="F1633" s="16"/>
    </row>
    <row r="1634" spans="6:6" x14ac:dyDescent="0.25">
      <c r="F1634" s="16"/>
    </row>
    <row r="1635" spans="6:6" x14ac:dyDescent="0.25">
      <c r="F1635" s="16"/>
    </row>
    <row r="1636" spans="6:6" x14ac:dyDescent="0.25">
      <c r="F1636" s="16"/>
    </row>
    <row r="1637" spans="6:6" x14ac:dyDescent="0.25">
      <c r="F1637" s="16"/>
    </row>
    <row r="1638" spans="6:6" x14ac:dyDescent="0.25">
      <c r="F1638" s="16"/>
    </row>
    <row r="1639" spans="6:6" x14ac:dyDescent="0.25">
      <c r="F1639" s="16"/>
    </row>
    <row r="1640" spans="6:6" x14ac:dyDescent="0.25">
      <c r="F1640" s="16"/>
    </row>
    <row r="1641" spans="6:6" x14ac:dyDescent="0.25">
      <c r="F1641" s="16"/>
    </row>
    <row r="1642" spans="6:6" x14ac:dyDescent="0.25">
      <c r="F1642" s="16"/>
    </row>
    <row r="1643" spans="6:6" x14ac:dyDescent="0.25">
      <c r="F1643" s="16"/>
    </row>
    <row r="1644" spans="6:6" x14ac:dyDescent="0.25">
      <c r="F1644" s="16"/>
    </row>
    <row r="1645" spans="6:6" x14ac:dyDescent="0.25">
      <c r="F1645" s="16"/>
    </row>
    <row r="1646" spans="6:6" x14ac:dyDescent="0.25">
      <c r="F1646" s="16"/>
    </row>
    <row r="1647" spans="6:6" x14ac:dyDescent="0.25">
      <c r="F1647" s="16"/>
    </row>
    <row r="1648" spans="6:6" x14ac:dyDescent="0.25">
      <c r="F1648" s="16"/>
    </row>
    <row r="1649" spans="6:6" x14ac:dyDescent="0.25">
      <c r="F1649" s="16"/>
    </row>
    <row r="1650" spans="6:6" x14ac:dyDescent="0.25">
      <c r="F1650" s="16"/>
    </row>
    <row r="1651" spans="6:6" x14ac:dyDescent="0.25">
      <c r="F1651" s="16"/>
    </row>
    <row r="1652" spans="6:6" x14ac:dyDescent="0.25">
      <c r="F1652" s="16"/>
    </row>
    <row r="1653" spans="6:6" x14ac:dyDescent="0.25">
      <c r="F1653" s="16"/>
    </row>
    <row r="1654" spans="6:6" x14ac:dyDescent="0.25">
      <c r="F1654" s="16"/>
    </row>
    <row r="1655" spans="6:6" x14ac:dyDescent="0.25">
      <c r="F1655" s="16"/>
    </row>
    <row r="1656" spans="6:6" x14ac:dyDescent="0.25">
      <c r="F1656" s="16"/>
    </row>
    <row r="1657" spans="6:6" x14ac:dyDescent="0.25">
      <c r="F1657" s="16"/>
    </row>
    <row r="1658" spans="6:6" x14ac:dyDescent="0.25">
      <c r="F1658" s="16"/>
    </row>
    <row r="1659" spans="6:6" x14ac:dyDescent="0.25">
      <c r="F1659" s="16"/>
    </row>
    <row r="1660" spans="6:6" x14ac:dyDescent="0.25">
      <c r="F1660" s="16"/>
    </row>
  </sheetData>
  <sheetProtection algorithmName="SHA-512" hashValue="11eoiqtUpNtd8DU2uy/tlE8bnkJGQmvcJapnXea5J4UO6E9+7A9OOlEaBGYr7HRZjrWnDKoAuZFognb2Uqc92w==" saltValue="g33+SI0w0C8n8wFzYC9WTA==" spinCount="100000" sheet="1" objects="1" scenarios="1"/>
  <customSheetViews>
    <customSheetView guid="{D36AF388-594D-4285-ACD1-63F5900AFE2F}" scale="120" showGridLines="0" showRowCol="0">
      <pane ySplit="3" topLeftCell="A4" activePane="bottomLeft" state="frozen"/>
      <selection pane="bottomLeft" activeCell="A4" sqref="A4:XFD4"/>
      <pageMargins left="0" right="0" top="0" bottom="0" header="0" footer="0"/>
      <pageSetup paperSize="9" orientation="portrait" verticalDpi="0" r:id="rId1"/>
    </customSheetView>
    <customSheetView guid="{B8FFE36C-1AA6-4011-9884-EC5EF4789FDD}" scale="120" showGridLines="0" showRowCol="0">
      <pane ySplit="3" topLeftCell="A4" activePane="bottomLeft" state="frozen"/>
      <selection pane="bottomLeft" activeCell="A4" sqref="A4:XFD4"/>
      <pageMargins left="0" right="0" top="0" bottom="0" header="0" footer="0"/>
      <pageSetup paperSize="9" orientation="portrait" verticalDpi="0" r:id="rId2"/>
    </customSheetView>
    <customSheetView guid="{C78ED54E-E70D-4C91-8A5A-D693F7773E5D}" scale="120" showGridLines="0" showRowCol="0">
      <pane ySplit="3" topLeftCell="A4" activePane="bottomLeft" state="frozen"/>
      <selection pane="bottomLeft" activeCell="A4" sqref="A4:XFD4"/>
      <pageMargins left="0" right="0" top="0" bottom="0" header="0" footer="0"/>
      <pageSetup paperSize="9" orientation="portrait" verticalDpi="0" r:id="rId3"/>
    </customSheetView>
    <customSheetView guid="{6C4B75E6-532F-46F8-A0AF-40E86E00B304}" scale="120" showGridLines="0" showRowCol="0">
      <pane ySplit="3" topLeftCell="A4" activePane="bottomLeft" state="frozen"/>
      <selection pane="bottomLeft" activeCell="A4" sqref="A4:XFD4"/>
      <pageMargins left="0" right="0" top="0" bottom="0" header="0" footer="0"/>
      <pageSetup paperSize="9" orientation="portrait" verticalDpi="0" r:id="rId4"/>
    </customSheetView>
    <customSheetView guid="{F5EC359D-815B-4CB2-B657-97E68A9E2A78}" showGridLines="0" showRowCol="0">
      <pane ySplit="3" topLeftCell="A4" activePane="bottomLeft" state="frozen"/>
      <selection pane="bottomLeft" activeCell="A4" sqref="A4:XFD4"/>
    </customSheetView>
  </customSheetViews>
  <mergeCells count="250">
    <mergeCell ref="B521:F521"/>
    <mergeCell ref="B7:B18"/>
    <mergeCell ref="D417:D419"/>
    <mergeCell ref="F336:F338"/>
    <mergeCell ref="F339:F342"/>
    <mergeCell ref="F343:F345"/>
    <mergeCell ref="B355:B359"/>
    <mergeCell ref="E355:E359"/>
    <mergeCell ref="B369:F369"/>
    <mergeCell ref="B361:F361"/>
    <mergeCell ref="E513:E514"/>
    <mergeCell ref="D423:D428"/>
    <mergeCell ref="E423:E428"/>
    <mergeCell ref="D440:D444"/>
    <mergeCell ref="E440:E444"/>
    <mergeCell ref="D446:D448"/>
    <mergeCell ref="B260:F260"/>
    <mergeCell ref="B513:B514"/>
    <mergeCell ref="D513:D514"/>
    <mergeCell ref="B506:B507"/>
    <mergeCell ref="E60:E90"/>
    <mergeCell ref="B423:B428"/>
    <mergeCell ref="B430:B432"/>
    <mergeCell ref="B434:B436"/>
    <mergeCell ref="G180:G181"/>
    <mergeCell ref="G187:G188"/>
    <mergeCell ref="H103:H104"/>
    <mergeCell ref="H106:H107"/>
    <mergeCell ref="H109:H110"/>
    <mergeCell ref="B118:F118"/>
    <mergeCell ref="B143:F143"/>
    <mergeCell ref="B149:F149"/>
    <mergeCell ref="H187:H188"/>
    <mergeCell ref="F174:F179"/>
    <mergeCell ref="F180:F186"/>
    <mergeCell ref="F187:F189"/>
    <mergeCell ref="B4:F4"/>
    <mergeCell ref="B329:B331"/>
    <mergeCell ref="B294:F294"/>
    <mergeCell ref="B303:F303"/>
    <mergeCell ref="B304:F304"/>
    <mergeCell ref="B327:F327"/>
    <mergeCell ref="B92:F92"/>
    <mergeCell ref="B274:F274"/>
    <mergeCell ref="B227:F227"/>
    <mergeCell ref="B269:F269"/>
    <mergeCell ref="F193:F197"/>
    <mergeCell ref="F198:F204"/>
    <mergeCell ref="F237:F240"/>
    <mergeCell ref="F231:F236"/>
    <mergeCell ref="B192:F192"/>
    <mergeCell ref="B211:F211"/>
    <mergeCell ref="B244:F244"/>
    <mergeCell ref="F218:F225"/>
    <mergeCell ref="B218:B225"/>
    <mergeCell ref="D218:D225"/>
    <mergeCell ref="D312:D315"/>
    <mergeCell ref="F312:F315"/>
    <mergeCell ref="B231:B236"/>
    <mergeCell ref="E198:E204"/>
    <mergeCell ref="B20:F20"/>
    <mergeCell ref="B5:F5"/>
    <mergeCell ref="H13:H16"/>
    <mergeCell ref="G63:G66"/>
    <mergeCell ref="G67:G68"/>
    <mergeCell ref="G69:G80"/>
    <mergeCell ref="G82:G84"/>
    <mergeCell ref="G86:G89"/>
    <mergeCell ref="B25:F25"/>
    <mergeCell ref="B28:F28"/>
    <mergeCell ref="B49:F49"/>
    <mergeCell ref="B32:F32"/>
    <mergeCell ref="B42:F42"/>
    <mergeCell ref="F50:F59"/>
    <mergeCell ref="D50:D59"/>
    <mergeCell ref="E50:E59"/>
    <mergeCell ref="D34:D40"/>
    <mergeCell ref="D7:D18"/>
    <mergeCell ref="E7:E18"/>
    <mergeCell ref="F7:F18"/>
    <mergeCell ref="G13:G16"/>
    <mergeCell ref="F34:F40"/>
    <mergeCell ref="H67:H68"/>
    <mergeCell ref="H86:H89"/>
    <mergeCell ref="E34:E40"/>
    <mergeCell ref="F102:F111"/>
    <mergeCell ref="E102:E111"/>
    <mergeCell ref="B99:F99"/>
    <mergeCell ref="E155:E162"/>
    <mergeCell ref="B113:F113"/>
    <mergeCell ref="E119:E129"/>
    <mergeCell ref="F119:F129"/>
    <mergeCell ref="E144:E147"/>
    <mergeCell ref="D144:D147"/>
    <mergeCell ref="F144:F147"/>
    <mergeCell ref="F155:F162"/>
    <mergeCell ref="D102:D111"/>
    <mergeCell ref="F60:F90"/>
    <mergeCell ref="F349:F351"/>
    <mergeCell ref="D355:D359"/>
    <mergeCell ref="F355:F359"/>
    <mergeCell ref="H63:H66"/>
    <mergeCell ref="G60:G61"/>
    <mergeCell ref="H60:H61"/>
    <mergeCell ref="G106:G107"/>
    <mergeCell ref="G103:G104"/>
    <mergeCell ref="B317:B319"/>
    <mergeCell ref="F317:F319"/>
    <mergeCell ref="B312:B315"/>
    <mergeCell ref="D320:D323"/>
    <mergeCell ref="F320:F323"/>
    <mergeCell ref="B131:F131"/>
    <mergeCell ref="B154:F154"/>
    <mergeCell ref="B164:F164"/>
    <mergeCell ref="B173:F173"/>
    <mergeCell ref="G109:G110"/>
    <mergeCell ref="H69:H80"/>
    <mergeCell ref="H82:H84"/>
    <mergeCell ref="D198:D204"/>
    <mergeCell ref="D174:D179"/>
    <mergeCell ref="D180:D186"/>
    <mergeCell ref="D187:D189"/>
    <mergeCell ref="E329:E331"/>
    <mergeCell ref="E336:E338"/>
    <mergeCell ref="B334:F334"/>
    <mergeCell ref="B320:B323"/>
    <mergeCell ref="D119:D129"/>
    <mergeCell ref="B255:F255"/>
    <mergeCell ref="B282:F282"/>
    <mergeCell ref="B288:F288"/>
    <mergeCell ref="E174:E179"/>
    <mergeCell ref="E180:E186"/>
    <mergeCell ref="D231:D236"/>
    <mergeCell ref="D237:D240"/>
    <mergeCell ref="F248:F253"/>
    <mergeCell ref="D263:D267"/>
    <mergeCell ref="F263:F267"/>
    <mergeCell ref="E263:E267"/>
    <mergeCell ref="B263:B267"/>
    <mergeCell ref="B300:E300"/>
    <mergeCell ref="B301:E301"/>
    <mergeCell ref="E193:E197"/>
    <mergeCell ref="D193:D197"/>
    <mergeCell ref="E187:E189"/>
    <mergeCell ref="B439:F439"/>
    <mergeCell ref="B440:B444"/>
    <mergeCell ref="B408:F408"/>
    <mergeCell ref="D430:D432"/>
    <mergeCell ref="E349:E351"/>
    <mergeCell ref="F329:F331"/>
    <mergeCell ref="D362:D365"/>
    <mergeCell ref="F362:F365"/>
    <mergeCell ref="F370:F373"/>
    <mergeCell ref="E343:E345"/>
    <mergeCell ref="D336:D338"/>
    <mergeCell ref="D339:D342"/>
    <mergeCell ref="D343:D345"/>
    <mergeCell ref="D349:D351"/>
    <mergeCell ref="B347:F347"/>
    <mergeCell ref="B354:F354"/>
    <mergeCell ref="E362:E365"/>
    <mergeCell ref="B362:B365"/>
    <mergeCell ref="B370:B373"/>
    <mergeCell ref="E370:E373"/>
    <mergeCell ref="D370:D373"/>
    <mergeCell ref="E339:E342"/>
    <mergeCell ref="B376:E376"/>
    <mergeCell ref="B336:B338"/>
    <mergeCell ref="B453:B455"/>
    <mergeCell ref="B445:F445"/>
    <mergeCell ref="F453:F455"/>
    <mergeCell ref="F450:F451"/>
    <mergeCell ref="B378:F378"/>
    <mergeCell ref="B397:B400"/>
    <mergeCell ref="B402:B406"/>
    <mergeCell ref="E381:E388"/>
    <mergeCell ref="B380:F380"/>
    <mergeCell ref="B381:B388"/>
    <mergeCell ref="F381:F388"/>
    <mergeCell ref="B389:F389"/>
    <mergeCell ref="F440:F444"/>
    <mergeCell ref="F402:F406"/>
    <mergeCell ref="B438:F438"/>
    <mergeCell ref="B379:F379"/>
    <mergeCell ref="D381:D388"/>
    <mergeCell ref="E390:E395"/>
    <mergeCell ref="E397:E400"/>
    <mergeCell ref="E402:E406"/>
    <mergeCell ref="B396:F396"/>
    <mergeCell ref="B401:F401"/>
    <mergeCell ref="F390:F395"/>
    <mergeCell ref="F397:F400"/>
    <mergeCell ref="B479:F479"/>
    <mergeCell ref="B482:F482"/>
    <mergeCell ref="F497:F502"/>
    <mergeCell ref="F506:F507"/>
    <mergeCell ref="F513:F514"/>
    <mergeCell ref="D497:D502"/>
    <mergeCell ref="E497:E502"/>
    <mergeCell ref="D506:D507"/>
    <mergeCell ref="B497:B502"/>
    <mergeCell ref="B495:F495"/>
    <mergeCell ref="B505:F505"/>
    <mergeCell ref="B409:F409"/>
    <mergeCell ref="B421:F421"/>
    <mergeCell ref="E410:E412"/>
    <mergeCell ref="F434:F436"/>
    <mergeCell ref="F430:F432"/>
    <mergeCell ref="F423:F428"/>
    <mergeCell ref="F417:F419"/>
    <mergeCell ref="F414:F415"/>
    <mergeCell ref="F410:F412"/>
    <mergeCell ref="D410:D412"/>
    <mergeCell ref="E414:E415"/>
    <mergeCell ref="D414:D415"/>
    <mergeCell ref="B414:B415"/>
    <mergeCell ref="E417:E419"/>
    <mergeCell ref="D434:D436"/>
    <mergeCell ref="E434:E436"/>
    <mergeCell ref="B433:F433"/>
    <mergeCell ref="B429:F429"/>
    <mergeCell ref="B422:F422"/>
    <mergeCell ref="B416:F416"/>
    <mergeCell ref="B413:F413"/>
    <mergeCell ref="E430:E432"/>
    <mergeCell ref="B410:B412"/>
    <mergeCell ref="F446:F448"/>
    <mergeCell ref="B459:E459"/>
    <mergeCell ref="B487:E487"/>
    <mergeCell ref="B519:E519"/>
    <mergeCell ref="B509:F509"/>
    <mergeCell ref="E506:E507"/>
    <mergeCell ref="B491:F491"/>
    <mergeCell ref="B417:B419"/>
    <mergeCell ref="E446:E448"/>
    <mergeCell ref="D450:D451"/>
    <mergeCell ref="E450:E451"/>
    <mergeCell ref="D453:D455"/>
    <mergeCell ref="E453:E455"/>
    <mergeCell ref="B461:F461"/>
    <mergeCell ref="B457:F457"/>
    <mergeCell ref="B452:F452"/>
    <mergeCell ref="B449:F449"/>
    <mergeCell ref="B446:B448"/>
    <mergeCell ref="B450:B451"/>
    <mergeCell ref="B516:F516"/>
    <mergeCell ref="B512:F512"/>
    <mergeCell ref="B492:F492"/>
    <mergeCell ref="B469:F469"/>
    <mergeCell ref="B474:F474"/>
  </mergeCells>
  <phoneticPr fontId="62" type="noConversion"/>
  <dataValidations xWindow="1023" yWindow="525" count="7">
    <dataValidation allowBlank="1" showInputMessage="1" showErrorMessage="1" promptTitle="percentages" prompt="0-20-=50_x000a_20-40=40" sqref="D21" xr:uid="{00000000-0002-0000-0200-000000000000}"/>
    <dataValidation operator="lessThanOrEqual" allowBlank="1" showInputMessage="1" showErrorMessage="1" sqref="H8:H12" xr:uid="{BFA34FC6-FD06-40EA-86D4-853F307CB499}"/>
    <dataValidation type="whole" operator="greaterThanOrEqual" allowBlank="1" showInputMessage="1" showErrorMessage="1" sqref="F6" xr:uid="{21728218-0469-4261-9B92-57276D3B05D2}">
      <formula1>1</formula1>
    </dataValidation>
    <dataValidation operator="greaterThanOrEqual" allowBlank="1" showInputMessage="1" error="Score should be at least 1" sqref="F91" xr:uid="{EBA6322C-DECC-423B-903A-8EEE31EE5B0B}"/>
    <dataValidation type="whole" errorStyle="information" operator="greaterThanOrEqual" allowBlank="1" showInputMessage="1" showErrorMessage="1" error="Score should be at least 1" sqref="F50" xr:uid="{EF7A6A53-ED25-4603-86C4-6527D570063F}">
      <formula1>1</formula1>
    </dataValidation>
    <dataValidation allowBlank="1" showInputMessage="1" showErrorMessage="1" error="Score should be at least 1" sqref="F60" xr:uid="{F432CB8F-7A60-47E3-9038-5C5859711EF1}"/>
    <dataValidation type="whole" errorStyle="information" operator="greaterThanOrEqual" allowBlank="1" showInputMessage="1" showErrorMessage="1" error="The score should be at least 1" sqref="F33 F119 F155" xr:uid="{113C2E53-651A-489E-B4D0-E732A5904205}">
      <formula1>1</formula1>
    </dataValidation>
  </dataValidations>
  <hyperlinks>
    <hyperlink ref="B43" location="'Stage 2'!B48" display="3.3" xr:uid="{00000000-0004-0000-0200-000000000000}"/>
  </hyperlinks>
  <pageMargins left="0.70866141732283472" right="0.70866141732283472" top="0.74803149606299213" bottom="0.74803149606299213" header="0.31496062992125984" footer="0.31496062992125984"/>
  <pageSetup paperSize="9" orientation="portrait" r:id="rId5"/>
  <headerFooter scaleWithDoc="0" alignWithMargins="0"/>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B1:W46"/>
  <sheetViews>
    <sheetView showGridLines="0" showRowColHeaders="0" topLeftCell="B1" zoomScale="130" zoomScaleNormal="130" workbookViewId="0"/>
  </sheetViews>
  <sheetFormatPr defaultColWidth="9.140625" defaultRowHeight="15" x14ac:dyDescent="0.25"/>
  <cols>
    <col min="1" max="1" width="23.7109375" style="5" customWidth="1"/>
    <col min="2" max="16384" width="9.140625" style="5"/>
  </cols>
  <sheetData>
    <row r="1" spans="2:22" ht="9.75" customHeight="1" x14ac:dyDescent="0.25"/>
    <row r="2" spans="2:22" s="34" customFormat="1" ht="114.75" customHeight="1" x14ac:dyDescent="0.25">
      <c r="B2" s="853"/>
      <c r="C2" s="854"/>
      <c r="D2" s="854"/>
      <c r="E2" s="854"/>
      <c r="F2" s="854"/>
      <c r="G2" s="854"/>
      <c r="H2" s="854"/>
      <c r="I2" s="854"/>
      <c r="J2" s="854"/>
      <c r="K2" s="854"/>
      <c r="L2" s="854"/>
      <c r="M2" s="854"/>
      <c r="N2" s="854"/>
      <c r="O2" s="854"/>
      <c r="P2" s="854"/>
      <c r="Q2" s="854"/>
      <c r="R2" s="854"/>
      <c r="S2" s="854"/>
      <c r="T2" s="854"/>
      <c r="U2" s="854"/>
      <c r="V2" s="854"/>
    </row>
    <row r="44" spans="9:23" x14ac:dyDescent="0.25">
      <c r="J44" s="856"/>
      <c r="K44" s="856"/>
      <c r="L44" s="856"/>
      <c r="M44" s="856"/>
      <c r="N44" s="856"/>
      <c r="O44" s="856"/>
      <c r="P44" s="856"/>
      <c r="Q44" s="856"/>
      <c r="R44" s="856"/>
      <c r="S44" s="856"/>
      <c r="T44" s="856"/>
      <c r="U44" s="856"/>
      <c r="V44" s="856"/>
      <c r="W44" s="856"/>
    </row>
    <row r="45" spans="9:23" x14ac:dyDescent="0.25">
      <c r="I45" s="373"/>
      <c r="J45" s="855"/>
      <c r="K45" s="855"/>
      <c r="L45" s="373"/>
    </row>
    <row r="46" spans="9:23" x14ac:dyDescent="0.25">
      <c r="I46" s="373"/>
      <c r="J46" s="855"/>
      <c r="K46" s="855"/>
      <c r="L46" s="373"/>
    </row>
  </sheetData>
  <sheetProtection algorithmName="SHA-512" hashValue="CWWADmcMGkmRDB5iG4sCKbZCLjN+HH+bqdGNMMhXiOaLWuFdVQIt+wao6V8vV7yXNkQNuxjmGX/r3f56TncVIg==" saltValue="u5lfnMLW7rN+IRWu0WwezQ==" spinCount="100000" sheet="1" objects="1" scenarios="1"/>
  <customSheetViews>
    <customSheetView guid="{D36AF388-594D-4285-ACD1-63F5900AFE2F}" scale="120" showGridLines="0" showRowCol="0">
      <pane ySplit="2" topLeftCell="A3" activePane="bottomLeft" state="frozen"/>
      <selection pane="bottomLeft"/>
      <pageMargins left="0" right="0" top="0" bottom="0" header="0" footer="0"/>
      <pageSetup paperSize="9" orientation="portrait" verticalDpi="0" r:id="rId1"/>
    </customSheetView>
    <customSheetView guid="{B8FFE36C-1AA6-4011-9884-EC5EF4789FDD}" showGridLines="0" showRowCol="0">
      <pane ySplit="2" topLeftCell="A3" activePane="bottomLeft" state="frozen"/>
      <selection pane="bottomLeft"/>
      <pageMargins left="0" right="0" top="0" bottom="0" header="0" footer="0"/>
      <pageSetup paperSize="9" orientation="portrait" verticalDpi="0" r:id="rId2"/>
    </customSheetView>
    <customSheetView guid="{C78ED54E-E70D-4C91-8A5A-D693F7773E5D}" showGridLines="0" showRowCol="0">
      <pane ySplit="2" topLeftCell="A3" activePane="bottomLeft" state="frozen"/>
      <selection pane="bottomLeft"/>
      <pageMargins left="0" right="0" top="0" bottom="0" header="0" footer="0"/>
      <pageSetup paperSize="9" orientation="portrait" verticalDpi="0" r:id="rId3"/>
    </customSheetView>
    <customSheetView guid="{6C4B75E6-532F-46F8-A0AF-40E86E00B304}" showGridLines="0" showRowCol="0">
      <pane ySplit="2" topLeftCell="A3" activePane="bottomLeft" state="frozen"/>
      <selection pane="bottomLeft"/>
      <pageMargins left="0" right="0" top="0" bottom="0" header="0" footer="0"/>
      <pageSetup paperSize="9" orientation="portrait" verticalDpi="0" r:id="rId4"/>
    </customSheetView>
    <customSheetView guid="{F5EC359D-815B-4CB2-B657-97E68A9E2A78}" showGridLines="0" showRowCol="0">
      <pane ySplit="2" topLeftCell="A3" activePane="bottomLeft" state="frozen"/>
      <selection pane="bottomLeft"/>
    </customSheetView>
  </customSheetViews>
  <mergeCells count="4">
    <mergeCell ref="B2:V2"/>
    <mergeCell ref="J45:K45"/>
    <mergeCell ref="J46:K46"/>
    <mergeCell ref="J44:W44"/>
  </mergeCells>
  <pageMargins left="0.7" right="0.7" top="0.75" bottom="0.75" header="0.3" footer="0.3"/>
  <pageSetup paperSize="9" orientation="portrait" verticalDpi="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Z70"/>
  <sheetViews>
    <sheetView showGridLines="0" zoomScale="70" zoomScaleNormal="70" workbookViewId="0">
      <pane ySplit="3" topLeftCell="A42" activePane="bottomLeft" state="frozen"/>
      <selection pane="bottomLeft" activeCell="C8" sqref="C8"/>
    </sheetView>
  </sheetViews>
  <sheetFormatPr defaultColWidth="9.140625" defaultRowHeight="14.25" x14ac:dyDescent="0.2"/>
  <cols>
    <col min="1" max="1" width="31.140625" style="11" customWidth="1"/>
    <col min="2" max="2" width="31" style="11" customWidth="1"/>
    <col min="3" max="3" width="17.140625" style="11" bestFit="1" customWidth="1"/>
    <col min="4" max="4" width="19.42578125" style="11" customWidth="1"/>
    <col min="5" max="5" width="19.140625" style="11" customWidth="1"/>
    <col min="6" max="6" width="16.85546875" style="11" customWidth="1"/>
    <col min="7" max="7" width="7" style="11" customWidth="1"/>
    <col min="8" max="8" width="36.28515625" style="29" customWidth="1"/>
    <col min="9" max="9" width="23.5703125" style="11" customWidth="1"/>
    <col min="10" max="10" width="17.5703125" style="11" bestFit="1" customWidth="1"/>
    <col min="11" max="11" width="65.28515625" style="11" customWidth="1"/>
    <col min="12" max="12" width="18.5703125" style="114" customWidth="1"/>
    <col min="13" max="13" width="14.28515625" style="11" bestFit="1" customWidth="1"/>
    <col min="14" max="14" width="27.28515625" style="11" bestFit="1" customWidth="1"/>
    <col min="15" max="15" width="22.5703125" style="11" bestFit="1" customWidth="1"/>
    <col min="16" max="22" width="9.140625" style="11"/>
    <col min="23" max="24" width="25.28515625" style="11" bestFit="1" customWidth="1"/>
    <col min="25" max="25" width="26.7109375" style="11" bestFit="1" customWidth="1"/>
    <col min="26" max="26" width="48.7109375" style="11" bestFit="1" customWidth="1"/>
    <col min="27" max="16384" width="9.140625" style="11"/>
  </cols>
  <sheetData>
    <row r="1" spans="1:15" ht="13.5" customHeight="1" x14ac:dyDescent="0.2"/>
    <row r="2" spans="1:15" ht="30" customHeight="1" x14ac:dyDescent="0.2"/>
    <row r="3" spans="1:15" ht="65.25" customHeight="1" x14ac:dyDescent="0.2">
      <c r="B3" s="857" t="s">
        <v>665</v>
      </c>
      <c r="C3" s="857"/>
      <c r="D3" s="857"/>
      <c r="E3" s="857"/>
      <c r="F3" s="857"/>
      <c r="G3" s="857"/>
      <c r="H3" s="857"/>
      <c r="I3" s="857"/>
      <c r="J3" s="857"/>
      <c r="K3" s="857"/>
      <c r="L3" s="857"/>
      <c r="M3" s="857"/>
      <c r="N3" s="857"/>
    </row>
    <row r="5" spans="1:15" x14ac:dyDescent="0.2">
      <c r="C5" s="122" t="s">
        <v>1</v>
      </c>
      <c r="D5" s="144"/>
      <c r="E5" s="858" t="s">
        <v>53</v>
      </c>
      <c r="F5" s="859"/>
      <c r="G5" s="28"/>
    </row>
    <row r="6" spans="1:15" x14ac:dyDescent="0.2">
      <c r="B6" s="122" t="s">
        <v>666</v>
      </c>
      <c r="C6" s="125" t="s">
        <v>667</v>
      </c>
      <c r="D6" s="125" t="s">
        <v>668</v>
      </c>
      <c r="E6" s="125" t="s">
        <v>667</v>
      </c>
      <c r="F6" s="125" t="s">
        <v>668</v>
      </c>
      <c r="H6" s="122" t="s">
        <v>666</v>
      </c>
      <c r="I6" s="125" t="s">
        <v>667</v>
      </c>
      <c r="J6" s="125" t="s">
        <v>668</v>
      </c>
      <c r="L6" s="51" t="s">
        <v>669</v>
      </c>
      <c r="N6" s="29"/>
    </row>
    <row r="7" spans="1:15" x14ac:dyDescent="0.2">
      <c r="A7" s="11">
        <v>1</v>
      </c>
      <c r="B7" s="110" t="s">
        <v>670</v>
      </c>
      <c r="C7" s="110">
        <f>'Quick scan'!D7</f>
        <v>0</v>
      </c>
      <c r="D7" s="110">
        <f t="shared" ref="D7:D21" si="0">C7</f>
        <v>0</v>
      </c>
      <c r="E7" s="110">
        <f>'Detailed scan'!F19</f>
        <v>0</v>
      </c>
      <c r="F7" s="110">
        <f>'Detailed scan'!F23</f>
        <v>0</v>
      </c>
      <c r="H7" s="110" t="str">
        <f t="shared" ref="H7:H22" si="1">B7</f>
        <v>Screening</v>
      </c>
      <c r="I7" s="110">
        <f t="shared" ref="I7:I21" si="2">IF(AND(E7&gt;=1,E7&lt;=100),E7,C7)</f>
        <v>0</v>
      </c>
      <c r="J7" s="110">
        <f t="shared" ref="J7:J22" si="3">IF(AND(F7&gt;=1,F7&lt;=100),F7,D7)</f>
        <v>0</v>
      </c>
      <c r="L7" s="40" t="s">
        <v>671</v>
      </c>
      <c r="M7" s="39"/>
      <c r="N7" s="41" t="s">
        <v>672</v>
      </c>
      <c r="O7" s="38"/>
    </row>
    <row r="8" spans="1:15" s="127" customFormat="1" ht="18" customHeight="1" x14ac:dyDescent="0.2">
      <c r="A8" s="11">
        <v>2</v>
      </c>
      <c r="B8" s="126" t="s">
        <v>673</v>
      </c>
      <c r="C8" s="126">
        <f>'Quick scan'!D8</f>
        <v>0</v>
      </c>
      <c r="D8" s="110">
        <f t="shared" si="0"/>
        <v>0</v>
      </c>
      <c r="E8" s="126">
        <f>'Detailed scan'!F27</f>
        <v>0</v>
      </c>
      <c r="F8" s="126">
        <f>'Detailed scan'!F30</f>
        <v>0</v>
      </c>
      <c r="H8" s="110" t="str">
        <f t="shared" si="1"/>
        <v>Start ESIA</v>
      </c>
      <c r="I8" s="110">
        <f t="shared" si="2"/>
        <v>0</v>
      </c>
      <c r="J8" s="110">
        <f t="shared" si="3"/>
        <v>0</v>
      </c>
      <c r="L8" s="39" t="s">
        <v>674</v>
      </c>
      <c r="M8" s="39">
        <v>0</v>
      </c>
      <c r="N8" s="37" t="s">
        <v>675</v>
      </c>
      <c r="O8" s="42">
        <f>(I33+I43+I50+I22+J22+I60)/6</f>
        <v>0</v>
      </c>
    </row>
    <row r="9" spans="1:15" x14ac:dyDescent="0.2">
      <c r="A9" s="127">
        <v>3</v>
      </c>
      <c r="B9" s="110" t="s">
        <v>676</v>
      </c>
      <c r="C9" s="110">
        <f>'Quick scan'!D9</f>
        <v>0</v>
      </c>
      <c r="D9" s="110">
        <f t="shared" si="0"/>
        <v>0</v>
      </c>
      <c r="E9" s="110">
        <f>'Detailed scan'!F41</f>
        <v>0</v>
      </c>
      <c r="F9" s="110">
        <f>'Detailed scan'!F47</f>
        <v>0</v>
      </c>
      <c r="H9" s="110" t="str">
        <f t="shared" si="1"/>
        <v>Scoping</v>
      </c>
      <c r="I9" s="110">
        <f t="shared" si="2"/>
        <v>0</v>
      </c>
      <c r="J9" s="110">
        <f t="shared" si="3"/>
        <v>0</v>
      </c>
      <c r="L9" s="39" t="s">
        <v>677</v>
      </c>
      <c r="M9" s="39">
        <v>20</v>
      </c>
      <c r="N9" s="37" t="s">
        <v>678</v>
      </c>
      <c r="O9" s="42">
        <v>1</v>
      </c>
    </row>
    <row r="10" spans="1:15" x14ac:dyDescent="0.2">
      <c r="A10" s="11">
        <v>4</v>
      </c>
      <c r="B10" s="110" t="s">
        <v>679</v>
      </c>
      <c r="C10" s="110">
        <f>'Quick scan'!D10</f>
        <v>0</v>
      </c>
      <c r="D10" s="110">
        <f t="shared" si="0"/>
        <v>0</v>
      </c>
      <c r="E10" s="110">
        <f>'Detailed scan'!F91</f>
        <v>0</v>
      </c>
      <c r="F10" s="110">
        <f>'Detailed scan'!F97</f>
        <v>0</v>
      </c>
      <c r="H10" s="110" t="str">
        <f t="shared" si="1"/>
        <v>Impact assessment</v>
      </c>
      <c r="I10" s="110">
        <f t="shared" si="2"/>
        <v>0</v>
      </c>
      <c r="J10" s="110">
        <f t="shared" si="3"/>
        <v>0</v>
      </c>
      <c r="L10" s="39" t="s">
        <v>680</v>
      </c>
      <c r="M10" s="39">
        <v>40</v>
      </c>
      <c r="N10" s="37" t="s">
        <v>681</v>
      </c>
      <c r="O10" s="42">
        <f>200-(O8+O9)</f>
        <v>199</v>
      </c>
    </row>
    <row r="11" spans="1:15" x14ac:dyDescent="0.2">
      <c r="A11" s="11">
        <v>5</v>
      </c>
      <c r="B11" s="110" t="s">
        <v>682</v>
      </c>
      <c r="C11" s="110">
        <f>'Quick scan'!D11</f>
        <v>0</v>
      </c>
      <c r="D11" s="110">
        <f t="shared" si="0"/>
        <v>0</v>
      </c>
      <c r="E11" s="110">
        <f>'Detailed scan'!F112</f>
        <v>0</v>
      </c>
      <c r="F11" s="110">
        <f>'Detailed scan'!F116</f>
        <v>0</v>
      </c>
      <c r="H11" s="110" t="str">
        <f t="shared" si="1"/>
        <v>ESMP</v>
      </c>
      <c r="I11" s="110">
        <f t="shared" si="2"/>
        <v>0</v>
      </c>
      <c r="J11" s="110">
        <f t="shared" si="3"/>
        <v>0</v>
      </c>
      <c r="L11" s="39" t="s">
        <v>683</v>
      </c>
      <c r="M11" s="39">
        <v>40</v>
      </c>
      <c r="N11" s="37"/>
      <c r="O11" s="37"/>
    </row>
    <row r="12" spans="1:15" x14ac:dyDescent="0.2">
      <c r="A12" s="11">
        <v>6</v>
      </c>
      <c r="B12" s="110" t="s">
        <v>684</v>
      </c>
      <c r="C12" s="110">
        <f>'Quick scan'!D12</f>
        <v>0</v>
      </c>
      <c r="D12" s="110">
        <f t="shared" si="0"/>
        <v>0</v>
      </c>
      <c r="E12" s="110">
        <f>'Detailed scan'!F130</f>
        <v>0</v>
      </c>
      <c r="F12" s="110">
        <f>'Detailed scan'!F141</f>
        <v>0</v>
      </c>
      <c r="H12" s="110" t="str">
        <f t="shared" si="1"/>
        <v>Review</v>
      </c>
      <c r="I12" s="110">
        <f t="shared" si="2"/>
        <v>0</v>
      </c>
      <c r="J12" s="110">
        <f t="shared" si="3"/>
        <v>0</v>
      </c>
      <c r="L12" s="39" t="s">
        <v>685</v>
      </c>
      <c r="M12" s="39">
        <v>100</v>
      </c>
      <c r="N12" s="37"/>
      <c r="O12" s="37"/>
    </row>
    <row r="13" spans="1:15" x14ac:dyDescent="0.2">
      <c r="A13" s="11">
        <v>7</v>
      </c>
      <c r="B13" s="110" t="s">
        <v>686</v>
      </c>
      <c r="C13" s="110">
        <f>'Quick scan'!D13</f>
        <v>0</v>
      </c>
      <c r="D13" s="110">
        <f t="shared" si="0"/>
        <v>0</v>
      </c>
      <c r="E13" s="110">
        <f>'Detailed scan'!F148</f>
        <v>0</v>
      </c>
      <c r="F13" s="110">
        <f>'Detailed scan'!F152</f>
        <v>0</v>
      </c>
      <c r="H13" s="110" t="str">
        <f t="shared" si="1"/>
        <v>Third party review</v>
      </c>
      <c r="I13" s="110">
        <f t="shared" si="2"/>
        <v>0</v>
      </c>
      <c r="J13" s="110">
        <f t="shared" si="3"/>
        <v>0</v>
      </c>
      <c r="L13" s="29"/>
    </row>
    <row r="14" spans="1:15" x14ac:dyDescent="0.2">
      <c r="A14" s="11">
        <v>8</v>
      </c>
      <c r="B14" s="110" t="s">
        <v>687</v>
      </c>
      <c r="C14" s="110">
        <f>'Quick scan'!D14</f>
        <v>0</v>
      </c>
      <c r="D14" s="110">
        <f t="shared" si="0"/>
        <v>0</v>
      </c>
      <c r="E14" s="110">
        <f>'Detailed scan'!F163</f>
        <v>0</v>
      </c>
      <c r="F14" s="110">
        <f>'Detailed scan'!F171</f>
        <v>0</v>
      </c>
      <c r="H14" s="110" t="str">
        <f t="shared" si="1"/>
        <v>Decision making</v>
      </c>
      <c r="I14" s="110">
        <f t="shared" si="2"/>
        <v>0</v>
      </c>
      <c r="J14" s="110">
        <f t="shared" si="3"/>
        <v>0</v>
      </c>
      <c r="L14" s="11"/>
    </row>
    <row r="15" spans="1:15" x14ac:dyDescent="0.2">
      <c r="A15" s="11">
        <v>9</v>
      </c>
      <c r="B15" s="110" t="s">
        <v>688</v>
      </c>
      <c r="C15" s="110">
        <f>'Quick scan'!D15</f>
        <v>0</v>
      </c>
      <c r="D15" s="110">
        <f t="shared" si="0"/>
        <v>0</v>
      </c>
      <c r="E15" s="110">
        <f>'Detailed scan'!F191</f>
        <v>0</v>
      </c>
      <c r="F15" s="110">
        <f>'Detailed scan'!F209</f>
        <v>0</v>
      </c>
      <c r="H15" s="110" t="str">
        <f t="shared" si="1"/>
        <v>Follow up</v>
      </c>
      <c r="I15" s="110">
        <f t="shared" si="2"/>
        <v>0</v>
      </c>
      <c r="J15" s="110">
        <f t="shared" si="3"/>
        <v>0</v>
      </c>
      <c r="L15" s="11"/>
    </row>
    <row r="16" spans="1:15" x14ac:dyDescent="0.2">
      <c r="A16" s="11">
        <v>10</v>
      </c>
      <c r="B16" s="110" t="s">
        <v>689</v>
      </c>
      <c r="C16" s="110">
        <f>'Quick scan'!D17</f>
        <v>0</v>
      </c>
      <c r="D16" s="110">
        <f t="shared" si="0"/>
        <v>0</v>
      </c>
      <c r="E16" s="110">
        <f>'Detailed scan'!F226</f>
        <v>0</v>
      </c>
      <c r="F16" s="110">
        <f>'Detailed scan'!F242</f>
        <v>0</v>
      </c>
      <c r="H16" s="110" t="str">
        <f t="shared" si="1"/>
        <v>Stakeholder engagement</v>
      </c>
      <c r="I16" s="110">
        <f t="shared" si="2"/>
        <v>0</v>
      </c>
      <c r="J16" s="110">
        <f t="shared" si="3"/>
        <v>0</v>
      </c>
      <c r="L16" s="11"/>
    </row>
    <row r="17" spans="1:15" x14ac:dyDescent="0.2">
      <c r="A17" s="11">
        <v>11</v>
      </c>
      <c r="B17" s="110" t="s">
        <v>690</v>
      </c>
      <c r="C17" s="110">
        <f>'Quick scan'!D18</f>
        <v>0</v>
      </c>
      <c r="D17" s="110">
        <f t="shared" si="0"/>
        <v>0</v>
      </c>
      <c r="E17" s="110">
        <f>'Detailed scan'!F254</f>
        <v>0</v>
      </c>
      <c r="F17" s="110">
        <f>'Detailed scan'!F258</f>
        <v>0</v>
      </c>
      <c r="H17" s="110" t="str">
        <f t="shared" si="1"/>
        <v>ESIA professionals</v>
      </c>
      <c r="I17" s="110">
        <f t="shared" si="2"/>
        <v>0</v>
      </c>
      <c r="J17" s="110">
        <f t="shared" si="3"/>
        <v>0</v>
      </c>
      <c r="L17" s="187"/>
      <c r="M17" s="188"/>
      <c r="N17" s="152"/>
    </row>
    <row r="18" spans="1:15" s="127" customFormat="1" ht="17.25" customHeight="1" x14ac:dyDescent="0.2">
      <c r="A18" s="11">
        <v>12</v>
      </c>
      <c r="B18" s="126" t="s">
        <v>691</v>
      </c>
      <c r="C18" s="126">
        <f>'Quick scan'!D19</f>
        <v>0</v>
      </c>
      <c r="D18" s="110">
        <f t="shared" si="0"/>
        <v>0</v>
      </c>
      <c r="E18" s="126">
        <f>'Detailed scan'!F268</f>
        <v>0</v>
      </c>
      <c r="F18" s="126">
        <f>'Detailed scan'!F272</f>
        <v>0</v>
      </c>
      <c r="H18" s="110" t="str">
        <f t="shared" si="1"/>
        <v>ESIA professionals - reviewers</v>
      </c>
      <c r="I18" s="110">
        <f t="shared" si="2"/>
        <v>0</v>
      </c>
      <c r="J18" s="110">
        <f t="shared" si="3"/>
        <v>0</v>
      </c>
      <c r="L18" s="189"/>
      <c r="M18" s="188"/>
      <c r="N18" s="153"/>
      <c r="O18" s="11"/>
    </row>
    <row r="19" spans="1:15" x14ac:dyDescent="0.2">
      <c r="A19" s="127">
        <v>13</v>
      </c>
      <c r="B19" s="110" t="s">
        <v>692</v>
      </c>
      <c r="C19" s="110">
        <f>'Quick scan'!D20</f>
        <v>0</v>
      </c>
      <c r="D19" s="110">
        <f t="shared" si="0"/>
        <v>0</v>
      </c>
      <c r="E19" s="110">
        <f>'Detailed scan'!F280</f>
        <v>0</v>
      </c>
      <c r="F19" s="110">
        <f>'Detailed scan'!F280</f>
        <v>0</v>
      </c>
      <c r="H19" s="110" t="str">
        <f t="shared" si="1"/>
        <v>Timelines</v>
      </c>
      <c r="I19" s="110">
        <f t="shared" si="2"/>
        <v>0</v>
      </c>
      <c r="J19" s="110">
        <f t="shared" si="3"/>
        <v>0</v>
      </c>
      <c r="L19" s="190"/>
      <c r="M19" s="188"/>
      <c r="N19" s="153"/>
    </row>
    <row r="20" spans="1:15" ht="14.25" customHeight="1" x14ac:dyDescent="0.2">
      <c r="A20" s="11">
        <v>14</v>
      </c>
      <c r="B20" s="110" t="s">
        <v>693</v>
      </c>
      <c r="C20" s="110">
        <f>'Quick scan'!D21</f>
        <v>0</v>
      </c>
      <c r="D20" s="110">
        <f t="shared" si="0"/>
        <v>0</v>
      </c>
      <c r="E20" s="110">
        <f>'Detailed scan'!F286</f>
        <v>0</v>
      </c>
      <c r="F20" s="110">
        <f>'Detailed scan'!F286</f>
        <v>0</v>
      </c>
      <c r="H20" s="110" t="str">
        <f t="shared" si="1"/>
        <v>User friendliness</v>
      </c>
      <c r="I20" s="110">
        <f t="shared" si="2"/>
        <v>0</v>
      </c>
      <c r="J20" s="110">
        <f t="shared" si="3"/>
        <v>0</v>
      </c>
      <c r="L20" s="187"/>
      <c r="M20" s="191"/>
      <c r="N20" s="154"/>
    </row>
    <row r="21" spans="1:15" x14ac:dyDescent="0.2">
      <c r="A21" s="11">
        <v>15</v>
      </c>
      <c r="B21" s="110" t="s">
        <v>694</v>
      </c>
      <c r="C21" s="110">
        <f>'Quick scan'!$D$22</f>
        <v>0</v>
      </c>
      <c r="D21" s="110">
        <f t="shared" si="0"/>
        <v>0</v>
      </c>
      <c r="E21" s="110">
        <f>'Detailed scan'!F293</f>
        <v>0</v>
      </c>
      <c r="F21" s="110">
        <f>'Detailed scan'!F299</f>
        <v>0</v>
      </c>
      <c r="H21" s="110" t="str">
        <f t="shared" si="1"/>
        <v>Transboundary ESIAs</v>
      </c>
      <c r="I21" s="110">
        <f t="shared" si="2"/>
        <v>0</v>
      </c>
      <c r="J21" s="110">
        <f t="shared" si="3"/>
        <v>0</v>
      </c>
      <c r="L21" s="189"/>
      <c r="M21" s="192"/>
      <c r="N21" s="155"/>
    </row>
    <row r="22" spans="1:15" x14ac:dyDescent="0.2">
      <c r="B22" s="394" t="s">
        <v>695</v>
      </c>
      <c r="C22" s="150">
        <f>'Quick scan'!D23</f>
        <v>0</v>
      </c>
      <c r="D22" s="150">
        <f>C22</f>
        <v>0</v>
      </c>
      <c r="E22" s="150">
        <f>'Detailed scan'!F300</f>
        <v>0</v>
      </c>
      <c r="F22" s="150">
        <f>'Detailed scan'!F301</f>
        <v>0</v>
      </c>
      <c r="H22" s="27" t="str">
        <f t="shared" si="1"/>
        <v xml:space="preserve">Total </v>
      </c>
      <c r="I22" s="145">
        <f>IF(AND(E22&gt;=1,E22&lt;=100),E22,C22)</f>
        <v>0</v>
      </c>
      <c r="J22" s="402">
        <f t="shared" si="3"/>
        <v>0</v>
      </c>
      <c r="M22" s="193"/>
    </row>
    <row r="23" spans="1:15" x14ac:dyDescent="0.2">
      <c r="I23" s="146"/>
    </row>
    <row r="24" spans="1:15" x14ac:dyDescent="0.2">
      <c r="I24" s="146"/>
    </row>
    <row r="25" spans="1:15" x14ac:dyDescent="0.2">
      <c r="B25" s="116" t="s">
        <v>696</v>
      </c>
      <c r="C25" s="117" t="s">
        <v>1</v>
      </c>
      <c r="D25" s="117" t="s">
        <v>53</v>
      </c>
      <c r="F25" s="28"/>
      <c r="H25" s="116" t="s">
        <v>696</v>
      </c>
      <c r="I25" s="119"/>
    </row>
    <row r="26" spans="1:15" ht="29.25" customHeight="1" x14ac:dyDescent="0.25">
      <c r="A26" s="11">
        <v>16</v>
      </c>
      <c r="B26" s="374" t="s">
        <v>697</v>
      </c>
      <c r="C26" s="119">
        <f>'Quick scan'!$D$26</f>
        <v>0</v>
      </c>
      <c r="D26" s="120">
        <f>'Detailed scan'!F326</f>
        <v>0</v>
      </c>
      <c r="H26" s="374" t="s">
        <v>697</v>
      </c>
      <c r="I26" s="569">
        <f>IF(AND(D26&gt;=1,D26&lt;=100),D26,C26)</f>
        <v>0</v>
      </c>
    </row>
    <row r="27" spans="1:15" x14ac:dyDescent="0.2">
      <c r="A27" s="11">
        <v>17</v>
      </c>
      <c r="B27" s="118" t="s">
        <v>449</v>
      </c>
      <c r="C27" s="121">
        <f>'Quick scan'!$D$27</f>
        <v>0</v>
      </c>
      <c r="D27" s="119">
        <f>'Detailed scan'!F333</f>
        <v>0</v>
      </c>
      <c r="H27" s="118" t="s">
        <v>449</v>
      </c>
      <c r="I27" s="119">
        <f t="shared" ref="I27:I33" si="4">IF(AND(D27&gt;=1,D27&lt;=100),D27,C27)</f>
        <v>0</v>
      </c>
    </row>
    <row r="28" spans="1:15" x14ac:dyDescent="0.2">
      <c r="A28" s="11">
        <v>18</v>
      </c>
      <c r="B28" s="118" t="s">
        <v>698</v>
      </c>
      <c r="C28" s="119">
        <f>'Quick scan'!$D$28</f>
        <v>0</v>
      </c>
      <c r="D28" s="119">
        <f>'Detailed scan'!F346</f>
        <v>0</v>
      </c>
      <c r="H28" s="118" t="s">
        <v>698</v>
      </c>
      <c r="I28" s="119">
        <f t="shared" si="4"/>
        <v>0</v>
      </c>
    </row>
    <row r="29" spans="1:15" x14ac:dyDescent="0.2">
      <c r="A29" s="11">
        <v>19</v>
      </c>
      <c r="B29" s="118" t="s">
        <v>699</v>
      </c>
      <c r="C29" s="119">
        <f>'Quick scan'!$D$29</f>
        <v>0</v>
      </c>
      <c r="D29" s="119">
        <f>'Detailed scan'!F353</f>
        <v>0</v>
      </c>
      <c r="H29" s="118" t="s">
        <v>699</v>
      </c>
      <c r="I29" s="119">
        <f t="shared" si="4"/>
        <v>0</v>
      </c>
    </row>
    <row r="30" spans="1:15" x14ac:dyDescent="0.2">
      <c r="A30" s="11">
        <v>20</v>
      </c>
      <c r="B30" s="118" t="s">
        <v>484</v>
      </c>
      <c r="C30" s="119">
        <f>'Quick scan'!$D$30</f>
        <v>0</v>
      </c>
      <c r="D30" s="119">
        <f>'Detailed scan'!F360</f>
        <v>0</v>
      </c>
      <c r="H30" s="118" t="s">
        <v>484</v>
      </c>
      <c r="I30" s="119">
        <f t="shared" si="4"/>
        <v>0</v>
      </c>
    </row>
    <row r="31" spans="1:15" x14ac:dyDescent="0.2">
      <c r="A31" s="11">
        <v>21</v>
      </c>
      <c r="B31" s="118" t="s">
        <v>700</v>
      </c>
      <c r="C31" s="119">
        <f>'Quick scan'!$D$31</f>
        <v>0</v>
      </c>
      <c r="D31" s="119">
        <f>'Detailed scan'!F368</f>
        <v>0</v>
      </c>
      <c r="H31" s="118" t="s">
        <v>700</v>
      </c>
      <c r="I31" s="119">
        <f t="shared" si="4"/>
        <v>0</v>
      </c>
    </row>
    <row r="32" spans="1:15" x14ac:dyDescent="0.2">
      <c r="A32" s="11">
        <v>22</v>
      </c>
      <c r="B32" s="118" t="s">
        <v>701</v>
      </c>
      <c r="C32" s="119">
        <f>'Quick scan'!$D$32</f>
        <v>0</v>
      </c>
      <c r="D32" s="119">
        <f>'Detailed scan'!F375</f>
        <v>0</v>
      </c>
      <c r="H32" s="118" t="s">
        <v>701</v>
      </c>
      <c r="I32" s="119">
        <f t="shared" si="4"/>
        <v>0</v>
      </c>
    </row>
    <row r="33" spans="1:26" x14ac:dyDescent="0.2">
      <c r="B33" s="124" t="s">
        <v>702</v>
      </c>
      <c r="C33" s="151">
        <f>'Quick scan'!D33</f>
        <v>0</v>
      </c>
      <c r="D33" s="151">
        <f>'Detailed scan'!F376</f>
        <v>0</v>
      </c>
      <c r="H33" s="124" t="s">
        <v>702</v>
      </c>
      <c r="I33" s="151">
        <f t="shared" si="4"/>
        <v>0</v>
      </c>
    </row>
    <row r="34" spans="1:26" x14ac:dyDescent="0.2">
      <c r="I34" s="146"/>
    </row>
    <row r="35" spans="1:26" x14ac:dyDescent="0.2">
      <c r="B35" s="147" t="s">
        <v>703</v>
      </c>
      <c r="C35" s="123" t="s">
        <v>1</v>
      </c>
      <c r="D35" s="123" t="s">
        <v>53</v>
      </c>
      <c r="G35" s="51"/>
      <c r="H35" s="147" t="s">
        <v>703</v>
      </c>
      <c r="I35" s="115"/>
    </row>
    <row r="36" spans="1:26" x14ac:dyDescent="0.2">
      <c r="A36" s="11">
        <v>23</v>
      </c>
      <c r="B36" s="148" t="s">
        <v>704</v>
      </c>
      <c r="C36" s="115">
        <f>'Quick scan'!D36</f>
        <v>0</v>
      </c>
      <c r="D36" s="115">
        <f>'Detailed scan'!F407</f>
        <v>0</v>
      </c>
      <c r="H36" s="148" t="s">
        <v>704</v>
      </c>
      <c r="I36" s="115">
        <f t="shared" ref="I36:I43" si="5">IF(AND(D36&gt;=1,D36&lt;=100),D36,C36)</f>
        <v>0</v>
      </c>
      <c r="L36" s="11"/>
    </row>
    <row r="37" spans="1:26" ht="28.5" x14ac:dyDescent="0.2">
      <c r="A37" s="11">
        <v>24</v>
      </c>
      <c r="B37" s="148" t="s">
        <v>705</v>
      </c>
      <c r="C37" s="115">
        <f>'Quick scan'!D37</f>
        <v>0</v>
      </c>
      <c r="D37" s="115">
        <f>'Detailed scan'!F420</f>
        <v>0</v>
      </c>
      <c r="H37" s="148" t="s">
        <v>705</v>
      </c>
      <c r="I37" s="115">
        <f>IF(AND(D37&gt;=1,D37&lt;=100),D37,C37)</f>
        <v>0</v>
      </c>
      <c r="K37" s="202"/>
      <c r="L37" s="8"/>
    </row>
    <row r="38" spans="1:26" x14ac:dyDescent="0.2">
      <c r="A38" s="11">
        <v>25</v>
      </c>
      <c r="B38" s="148" t="s">
        <v>706</v>
      </c>
      <c r="C38" s="115">
        <f>'Quick scan'!D38</f>
        <v>0</v>
      </c>
      <c r="D38" s="115">
        <f>'Detailed scan'!F437</f>
        <v>0</v>
      </c>
      <c r="H38" s="148" t="s">
        <v>706</v>
      </c>
      <c r="I38" s="115">
        <f>IF(AND(D38&gt;=1,D38&lt;=100),D38,C38)</f>
        <v>0</v>
      </c>
      <c r="K38" s="202"/>
      <c r="L38" s="8"/>
    </row>
    <row r="39" spans="1:26" x14ac:dyDescent="0.2">
      <c r="A39" s="11">
        <v>26</v>
      </c>
      <c r="B39" s="388" t="s">
        <v>707</v>
      </c>
      <c r="C39" s="389">
        <f>'Quick scan'!D39</f>
        <v>0</v>
      </c>
      <c r="D39" s="389">
        <f>'Detailed scan'!F456</f>
        <v>0</v>
      </c>
      <c r="H39" s="388" t="s">
        <v>707</v>
      </c>
      <c r="I39" s="389">
        <f t="shared" si="5"/>
        <v>0</v>
      </c>
    </row>
    <row r="40" spans="1:26" ht="28.5" x14ac:dyDescent="0.2">
      <c r="A40" s="11">
        <v>27</v>
      </c>
      <c r="B40" s="390" t="s">
        <v>708</v>
      </c>
      <c r="C40" s="391">
        <f>'Quick scan'!D40</f>
        <v>0</v>
      </c>
      <c r="D40" s="391">
        <f>'Detailed scan'!F458</f>
        <v>0</v>
      </c>
      <c r="H40" s="390" t="s">
        <v>708</v>
      </c>
      <c r="I40" s="389">
        <f t="shared" si="5"/>
        <v>0</v>
      </c>
    </row>
    <row r="43" spans="1:26" x14ac:dyDescent="0.2">
      <c r="A43" s="11" t="s">
        <v>709</v>
      </c>
      <c r="B43" s="395" t="s">
        <v>702</v>
      </c>
      <c r="C43" s="392">
        <f>'Quick scan'!D41</f>
        <v>0</v>
      </c>
      <c r="D43" s="392">
        <f>'Detailed scan'!F459</f>
        <v>0</v>
      </c>
      <c r="H43" s="395" t="s">
        <v>702</v>
      </c>
      <c r="I43" s="392">
        <f t="shared" si="5"/>
        <v>0</v>
      </c>
    </row>
    <row r="44" spans="1:26" ht="15" x14ac:dyDescent="0.25">
      <c r="I44" s="146"/>
      <c r="O44" s="201"/>
      <c r="P44" s="8"/>
      <c r="Q44" s="8"/>
      <c r="R44" s="8"/>
      <c r="S44" s="8"/>
      <c r="T44" s="8"/>
      <c r="U44" s="8"/>
      <c r="V44" s="8"/>
      <c r="W44"/>
      <c r="X44"/>
      <c r="Y44"/>
      <c r="Z44"/>
    </row>
    <row r="45" spans="1:26" ht="28.5" x14ac:dyDescent="0.25">
      <c r="B45" s="30" t="s">
        <v>710</v>
      </c>
      <c r="C45" s="30" t="s">
        <v>1</v>
      </c>
      <c r="D45" s="30" t="s">
        <v>53</v>
      </c>
      <c r="H45" s="30" t="s">
        <v>710</v>
      </c>
      <c r="I45" s="10"/>
      <c r="K45" s="571" t="s">
        <v>588</v>
      </c>
      <c r="L45" s="140"/>
      <c r="O45" s="8"/>
      <c r="P45" s="202"/>
      <c r="Q45" s="203"/>
      <c r="R45" s="203"/>
      <c r="S45" s="203"/>
      <c r="T45" s="204"/>
      <c r="U45" s="204"/>
      <c r="V45" s="204"/>
      <c r="W45"/>
      <c r="X45"/>
      <c r="Y45"/>
      <c r="Z45"/>
    </row>
    <row r="46" spans="1:26" ht="28.5" x14ac:dyDescent="0.25">
      <c r="A46" s="11">
        <v>28</v>
      </c>
      <c r="B46" s="128" t="s">
        <v>711</v>
      </c>
      <c r="C46" s="149">
        <f>'Quick scan'!D45</f>
        <v>0</v>
      </c>
      <c r="D46" s="370">
        <f>'Detailed scan'!F473</f>
        <v>0</v>
      </c>
      <c r="H46" s="128" t="s">
        <v>711</v>
      </c>
      <c r="I46" s="10">
        <f t="shared" ref="I46:I49" si="6">IF(AND(D46&gt;=1,D46&lt;=100),D46,C46)</f>
        <v>0</v>
      </c>
      <c r="K46" s="572" t="s">
        <v>712</v>
      </c>
      <c r="L46" s="570">
        <f>'Detailed scan'!D463</f>
        <v>0</v>
      </c>
      <c r="O46" s="205"/>
      <c r="P46" s="8"/>
      <c r="Q46" s="8"/>
      <c r="R46" s="8"/>
      <c r="S46" s="202"/>
      <c r="T46" s="8"/>
      <c r="U46" s="8"/>
      <c r="V46" s="8"/>
      <c r="W46"/>
      <c r="X46"/>
      <c r="Y46"/>
      <c r="Z46"/>
    </row>
    <row r="47" spans="1:26" ht="28.5" x14ac:dyDescent="0.25">
      <c r="A47" s="11">
        <v>29</v>
      </c>
      <c r="B47" s="128" t="s">
        <v>713</v>
      </c>
      <c r="C47" s="128">
        <f>'Quick scan'!D46</f>
        <v>0</v>
      </c>
      <c r="D47" s="371">
        <f>'Detailed scan'!F478</f>
        <v>0</v>
      </c>
      <c r="E47" s="203"/>
      <c r="F47" s="203"/>
      <c r="H47" s="128" t="s">
        <v>713</v>
      </c>
      <c r="I47" s="10">
        <f t="shared" si="6"/>
        <v>0</v>
      </c>
      <c r="J47" s="203"/>
      <c r="K47" s="572" t="s">
        <v>714</v>
      </c>
      <c r="L47" s="140">
        <f>'Detailed scan'!D464</f>
        <v>0</v>
      </c>
      <c r="M47" s="8"/>
      <c r="O47" s="202"/>
      <c r="P47" s="202"/>
      <c r="Q47" s="206"/>
      <c r="R47" s="206"/>
      <c r="S47" s="206"/>
      <c r="T47" s="8"/>
      <c r="U47" s="8"/>
      <c r="V47" s="8"/>
      <c r="W47"/>
      <c r="X47"/>
      <c r="Y47"/>
      <c r="Z47"/>
    </row>
    <row r="48" spans="1:26" ht="30" customHeight="1" x14ac:dyDescent="0.25">
      <c r="A48" s="11">
        <v>30</v>
      </c>
      <c r="B48" s="128" t="s">
        <v>715</v>
      </c>
      <c r="C48" s="128">
        <f>'Quick scan'!D47</f>
        <v>0</v>
      </c>
      <c r="D48" s="371">
        <f>'Detailed scan'!F481</f>
        <v>0</v>
      </c>
      <c r="E48" s="204"/>
      <c r="F48" s="204"/>
      <c r="H48" s="128" t="s">
        <v>715</v>
      </c>
      <c r="I48" s="10">
        <f t="shared" si="6"/>
        <v>0</v>
      </c>
      <c r="J48" s="204"/>
      <c r="K48" s="572" t="s">
        <v>716</v>
      </c>
      <c r="L48" s="140">
        <f>'Detailed scan'!D465</f>
        <v>0</v>
      </c>
      <c r="M48" s="8"/>
      <c r="O48" s="203"/>
      <c r="P48" s="207"/>
      <c r="Q48" s="8"/>
      <c r="R48" s="8"/>
      <c r="S48" s="8"/>
      <c r="T48" s="8"/>
      <c r="U48" s="8"/>
      <c r="V48" s="8"/>
      <c r="W48"/>
      <c r="X48"/>
      <c r="Y48"/>
      <c r="Z48"/>
    </row>
    <row r="49" spans="1:26" ht="42.75" x14ac:dyDescent="0.25">
      <c r="A49" s="11">
        <v>31</v>
      </c>
      <c r="B49" s="128" t="s">
        <v>717</v>
      </c>
      <c r="C49" s="128">
        <f>'Quick scan'!D48</f>
        <v>0</v>
      </c>
      <c r="D49" s="370">
        <f>'Detailed scan'!F486</f>
        <v>0</v>
      </c>
      <c r="E49" s="200"/>
      <c r="F49" s="200"/>
      <c r="H49" s="128" t="s">
        <v>717</v>
      </c>
      <c r="I49" s="10">
        <f t="shared" si="6"/>
        <v>0</v>
      </c>
      <c r="J49" s="206"/>
      <c r="K49" s="573" t="s">
        <v>718</v>
      </c>
      <c r="L49" s="140">
        <f>'Detailed scan'!D466</f>
        <v>0</v>
      </c>
      <c r="M49" s="8"/>
      <c r="O49" s="203"/>
      <c r="P49" s="207"/>
      <c r="Q49" s="8"/>
      <c r="R49" s="8"/>
      <c r="S49" s="8"/>
      <c r="T49" s="8"/>
      <c r="U49" s="8"/>
      <c r="V49" s="8"/>
      <c r="W49"/>
      <c r="X49"/>
      <c r="Y49"/>
      <c r="Z49"/>
    </row>
    <row r="50" spans="1:26" ht="15" x14ac:dyDescent="0.25">
      <c r="B50" s="396" t="s">
        <v>702</v>
      </c>
      <c r="C50" s="397">
        <f>'Quick scan'!D49</f>
        <v>0</v>
      </c>
      <c r="D50" s="398">
        <f>'Detailed scan'!F487</f>
        <v>0</v>
      </c>
      <c r="H50" s="396" t="s">
        <v>702</v>
      </c>
      <c r="I50" s="372">
        <f>IF(AND(D50&gt;=1,D50&lt;=100),D50,C50)</f>
        <v>0</v>
      </c>
      <c r="J50" s="200"/>
      <c r="K50" s="573" t="s">
        <v>719</v>
      </c>
      <c r="L50" s="140">
        <f>'Detailed scan'!D467</f>
        <v>0</v>
      </c>
      <c r="M50" s="8"/>
      <c r="O50" s="208"/>
      <c r="P50" s="209"/>
      <c r="Q50" s="200"/>
      <c r="R50" s="8"/>
      <c r="S50" s="202"/>
      <c r="T50" s="8"/>
      <c r="U50" s="8"/>
      <c r="V50" s="8"/>
      <c r="W50"/>
      <c r="X50"/>
      <c r="Y50"/>
      <c r="Z50"/>
    </row>
    <row r="52" spans="1:26" ht="15" x14ac:dyDescent="0.25">
      <c r="I52" s="146"/>
      <c r="W52"/>
      <c r="X52"/>
      <c r="Y52"/>
      <c r="Z52"/>
    </row>
    <row r="53" spans="1:26" ht="15" x14ac:dyDescent="0.25">
      <c r="B53" s="31" t="s">
        <v>720</v>
      </c>
      <c r="C53" s="33" t="s">
        <v>1</v>
      </c>
      <c r="D53" s="33" t="s">
        <v>53</v>
      </c>
      <c r="E53" s="127"/>
      <c r="H53" s="31" t="s">
        <v>720</v>
      </c>
      <c r="I53" s="32"/>
      <c r="W53"/>
      <c r="X53"/>
      <c r="Y53"/>
      <c r="Z53"/>
    </row>
    <row r="54" spans="1:26" ht="28.5" x14ac:dyDescent="0.25">
      <c r="A54" s="11">
        <v>32</v>
      </c>
      <c r="B54" s="26" t="s">
        <v>721</v>
      </c>
      <c r="C54" s="32">
        <f>'Quick scan'!D52</f>
        <v>0</v>
      </c>
      <c r="D54" s="32">
        <f>'Detailed scan'!F494</f>
        <v>0</v>
      </c>
      <c r="H54" s="26" t="s">
        <v>721</v>
      </c>
      <c r="I54" s="32">
        <f t="shared" ref="I54:I59" si="7">IF(AND(D54&gt;=1,D54&lt;=100),D54,C54)</f>
        <v>0</v>
      </c>
      <c r="W54"/>
      <c r="X54"/>
      <c r="Y54"/>
      <c r="Z54"/>
    </row>
    <row r="55" spans="1:26" ht="15" x14ac:dyDescent="0.25">
      <c r="A55" s="11">
        <v>33</v>
      </c>
      <c r="B55" s="26" t="s">
        <v>722</v>
      </c>
      <c r="C55" s="32">
        <f>'Quick scan'!D53</f>
        <v>0</v>
      </c>
      <c r="D55" s="32">
        <f>'Detailed scan'!F504</f>
        <v>0</v>
      </c>
      <c r="H55" s="26" t="s">
        <v>722</v>
      </c>
      <c r="I55" s="32">
        <f t="shared" si="7"/>
        <v>0</v>
      </c>
      <c r="W55"/>
      <c r="X55"/>
      <c r="Y55"/>
      <c r="Z55"/>
    </row>
    <row r="56" spans="1:26" ht="15" x14ac:dyDescent="0.25">
      <c r="A56" s="11">
        <v>34</v>
      </c>
      <c r="B56" s="129" t="s">
        <v>723</v>
      </c>
      <c r="C56" s="130">
        <f>'Quick scan'!D54</f>
        <v>0</v>
      </c>
      <c r="D56" s="130">
        <f>'Detailed scan'!F508</f>
        <v>0</v>
      </c>
      <c r="H56" s="129" t="s">
        <v>723</v>
      </c>
      <c r="I56" s="32">
        <f t="shared" si="7"/>
        <v>0</v>
      </c>
      <c r="W56"/>
      <c r="X56"/>
      <c r="Y56"/>
      <c r="Z56"/>
    </row>
    <row r="57" spans="1:26" ht="28.5" x14ac:dyDescent="0.25">
      <c r="A57" s="11">
        <v>35</v>
      </c>
      <c r="B57" s="26" t="s">
        <v>724</v>
      </c>
      <c r="C57" s="32">
        <f>'Quick scan'!D55</f>
        <v>0</v>
      </c>
      <c r="D57" s="32">
        <f>'Detailed scan'!F511</f>
        <v>0</v>
      </c>
      <c r="H57" s="26" t="s">
        <v>724</v>
      </c>
      <c r="I57" s="32">
        <f t="shared" si="7"/>
        <v>0</v>
      </c>
      <c r="W57"/>
      <c r="X57"/>
      <c r="Y57"/>
      <c r="Z57"/>
    </row>
    <row r="58" spans="1:26" ht="28.5" x14ac:dyDescent="0.2">
      <c r="A58" s="11">
        <v>36</v>
      </c>
      <c r="B58" s="26" t="s">
        <v>725</v>
      </c>
      <c r="C58" s="32">
        <f>'Quick scan'!D56</f>
        <v>0</v>
      </c>
      <c r="D58" s="32">
        <f>'Detailed scan'!F515</f>
        <v>0</v>
      </c>
      <c r="F58" s="114"/>
      <c r="H58" s="26" t="s">
        <v>725</v>
      </c>
      <c r="I58" s="32">
        <f t="shared" si="7"/>
        <v>0</v>
      </c>
    </row>
    <row r="59" spans="1:26" ht="28.5" x14ac:dyDescent="0.2">
      <c r="A59" s="11">
        <v>37</v>
      </c>
      <c r="B59" s="26" t="s">
        <v>726</v>
      </c>
      <c r="C59" s="32">
        <f>'Quick scan'!D57</f>
        <v>0</v>
      </c>
      <c r="D59" s="32">
        <f>'Detailed scan'!F518</f>
        <v>0</v>
      </c>
      <c r="F59" s="114"/>
      <c r="H59" s="26" t="s">
        <v>726</v>
      </c>
      <c r="I59" s="32">
        <f t="shared" si="7"/>
        <v>0</v>
      </c>
    </row>
    <row r="60" spans="1:26" x14ac:dyDescent="0.2">
      <c r="B60" s="399" t="s">
        <v>702</v>
      </c>
      <c r="C60" s="400">
        <f>SUM(C54:C59)/6</f>
        <v>0</v>
      </c>
      <c r="D60" s="400">
        <f>'Detailed scan'!F519</f>
        <v>0</v>
      </c>
      <c r="H60" s="399" t="s">
        <v>702</v>
      </c>
      <c r="I60" s="183">
        <f>IF(AND(D60&gt;=1,D60&lt;=100),D61,C60)</f>
        <v>0</v>
      </c>
    </row>
    <row r="63" spans="1:26" x14ac:dyDescent="0.2">
      <c r="F63" s="114"/>
    </row>
    <row r="64" spans="1:26" x14ac:dyDescent="0.2">
      <c r="F64" s="114"/>
    </row>
    <row r="65" spans="6:6" x14ac:dyDescent="0.2">
      <c r="F65" s="114"/>
    </row>
    <row r="66" spans="6:6" x14ac:dyDescent="0.2">
      <c r="F66" s="114"/>
    </row>
    <row r="67" spans="6:6" x14ac:dyDescent="0.2">
      <c r="F67" s="114"/>
    </row>
    <row r="68" spans="6:6" x14ac:dyDescent="0.2">
      <c r="F68" s="114"/>
    </row>
    <row r="69" spans="6:6" x14ac:dyDescent="0.2">
      <c r="F69" s="114"/>
    </row>
    <row r="70" spans="6:6" x14ac:dyDescent="0.2">
      <c r="F70" s="114"/>
    </row>
  </sheetData>
  <sheetProtection algorithmName="SHA-512" hashValue="If+aT3M0KB7HL8D5e/0lHvn0yqCB5Pe0f9wytkP2gwj7JvguunIOFQR1zRRXKalBUQ0/w4yryauooKhPntrRjw==" saltValue="1+kNuL+XohhgkJJ1p7s6Mw==" spinCount="100000" sheet="1" objects="1" scenarios="1" selectLockedCells="1" selectUnlockedCells="1"/>
  <customSheetViews>
    <customSheetView guid="{D36AF388-594D-4285-ACD1-63F5900AFE2F}" scale="120" showGridLines="0" showRowCol="0">
      <pane ySplit="2" topLeftCell="A3" activePane="bottomLeft" state="frozen"/>
      <selection pane="bottomLeft" activeCell="J4" sqref="J4"/>
      <pageMargins left="0" right="0" top="0" bottom="0" header="0" footer="0"/>
      <pageSetup paperSize="9" orientation="portrait" verticalDpi="0" r:id="rId1"/>
    </customSheetView>
    <customSheetView guid="{B8FFE36C-1AA6-4011-9884-EC5EF4789FDD}" scale="120" showGridLines="0" showRowCol="0">
      <pane ySplit="2" topLeftCell="A3" activePane="bottomLeft" state="frozen"/>
      <selection pane="bottomLeft" activeCell="J4" sqref="J4"/>
      <pageMargins left="0" right="0" top="0" bottom="0" header="0" footer="0"/>
      <pageSetup paperSize="9" orientation="portrait" verticalDpi="0" r:id="rId2"/>
    </customSheetView>
    <customSheetView guid="{C78ED54E-E70D-4C91-8A5A-D693F7773E5D}" scale="120" showGridLines="0" showRowCol="0">
      <pane ySplit="2" topLeftCell="A3" activePane="bottomLeft" state="frozen"/>
      <selection pane="bottomLeft" activeCell="J4" sqref="J4"/>
      <pageMargins left="0" right="0" top="0" bottom="0" header="0" footer="0"/>
      <pageSetup paperSize="9" orientation="portrait" verticalDpi="0" r:id="rId3"/>
    </customSheetView>
    <customSheetView guid="{6C4B75E6-532F-46F8-A0AF-40E86E00B304}" scale="120" showGridLines="0" showRowCol="0">
      <pane ySplit="2" topLeftCell="A3" activePane="bottomLeft" state="frozen"/>
      <selection pane="bottomLeft" activeCell="J4" sqref="J4"/>
      <pageMargins left="0" right="0" top="0" bottom="0" header="0" footer="0"/>
      <pageSetup paperSize="9" orientation="portrait" verticalDpi="0" r:id="rId4"/>
    </customSheetView>
    <customSheetView guid="{F5EC359D-815B-4CB2-B657-97E68A9E2A78}" scale="120" showGridLines="0" showRowCol="0">
      <pane ySplit="2" topLeftCell="A3" activePane="bottomLeft" state="frozen"/>
      <selection pane="bottomLeft" activeCell="J4" sqref="J4"/>
    </customSheetView>
  </customSheetViews>
  <mergeCells count="2">
    <mergeCell ref="B3:N3"/>
    <mergeCell ref="E5:F5"/>
  </mergeCell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da09f99c-91ac-4bd6-bbc0-b0050b76f0fa">EIA Mapping</Document_x0020_type>
    <SharedWithUsers xmlns="6bfe446c-0c35-4f09-a69d-480fa4ae719a">
      <UserInfo>
        <DisplayName>Rob Verheem</DisplayName>
        <AccountId>21</AccountId>
        <AccountType/>
      </UserInfo>
      <UserInfo>
        <DisplayName>Bobbi Schijf</DisplayName>
        <AccountId>17</AccountId>
        <AccountType/>
      </UserInfo>
      <UserInfo>
        <DisplayName>Anne Hardon</DisplayName>
        <AccountId>15</AccountId>
        <AccountType/>
      </UserInfo>
      <UserInfo>
        <DisplayName>Giel Hendriks</DisplayName>
        <AccountId>38</AccountId>
        <AccountType/>
      </UserInfo>
      <UserInfo>
        <DisplayName>Leyla Özay</DisplayName>
        <AccountId>32</AccountId>
        <AccountType/>
      </UserInfo>
    </SharedWithUsers>
    <Typedoc xmlns="da09f99c-91ac-4bd6-bbc0-b0050b76f0fa"/>
    <_x0078_ia6 xmlns="da09f99c-91ac-4bd6-bbc0-b0050b76f0fa" xsi:nil="true"/>
    <Author0 xmlns="da09f99c-91ac-4bd6-bbc0-b0050b76f0fa">
      <UserInfo>
        <DisplayName/>
        <AccountId xsi:nil="true"/>
        <AccountType/>
      </UserInfo>
    </Author0>
    <Commentaar xmlns="da09f99c-91ac-4bd6-bbc0-b0050b76f0fa" xsi:nil="true"/>
    <lcf76f155ced4ddcb4097134ff3c332f xmlns="da09f99c-91ac-4bd6-bbc0-b0050b76f0fa">
      <Terms xmlns="http://schemas.microsoft.com/office/infopath/2007/PartnerControls"/>
    </lcf76f155ced4ddcb4097134ff3c332f>
    <TaxCatchAll xmlns="eac3eda4-e0c8-4238-8a3d-3a564a656a5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F7EBF9236DA44C959E7FD4AD742463" ma:contentTypeVersion="21" ma:contentTypeDescription="Create a new document." ma:contentTypeScope="" ma:versionID="1b96195bf275702047a34d48c5447be0">
  <xsd:schema xmlns:xsd="http://www.w3.org/2001/XMLSchema" xmlns:xs="http://www.w3.org/2001/XMLSchema" xmlns:p="http://schemas.microsoft.com/office/2006/metadata/properties" xmlns:ns2="da09f99c-91ac-4bd6-bbc0-b0050b76f0fa" xmlns:ns3="6bfe446c-0c35-4f09-a69d-480fa4ae719a" xmlns:ns4="eac3eda4-e0c8-4238-8a3d-3a564a656a5b" targetNamespace="http://schemas.microsoft.com/office/2006/metadata/properties" ma:root="true" ma:fieldsID="29e416c1254acd4eb555375fae6c6448" ns2:_="" ns3:_="" ns4:_="">
    <xsd:import namespace="da09f99c-91ac-4bd6-bbc0-b0050b76f0fa"/>
    <xsd:import namespace="6bfe446c-0c35-4f09-a69d-480fa4ae719a"/>
    <xsd:import namespace="eac3eda4-e0c8-4238-8a3d-3a564a656a5b"/>
    <xsd:element name="properties">
      <xsd:complexType>
        <xsd:sequence>
          <xsd:element name="documentManagement">
            <xsd:complexType>
              <xsd:all>
                <xsd:element ref="ns2:Document_x0020_typ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x0078_ia6" minOccurs="0"/>
                <xsd:element ref="ns2:Typedoc" minOccurs="0"/>
                <xsd:element ref="ns2:Author0" minOccurs="0"/>
                <xsd:element ref="ns2:MediaLengthInSeconds" minOccurs="0"/>
                <xsd:element ref="ns2:Commentaar"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09f99c-91ac-4bd6-bbc0-b0050b76f0f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simpleType>
        <xsd:union memberTypes="dms:Text">
          <xsd:simpleType>
            <xsd:restriction base="dms:Choice">
              <xsd:enumeration value="Fotos en videos"/>
              <xsd:enumeration value="Keysheets, cases and V&amp;E's"/>
              <xsd:enumeration value="NCEA's system approach"/>
              <xsd:enumeration value="NCEA articles and publications"/>
              <xsd:enumeration value="Presentations, ppt etc"/>
              <xsd:enumeration value="Communication &amp; media"/>
              <xsd:enumeration value="Country profiles"/>
              <xsd:enumeration value="EIA Mapping"/>
              <xsd:enumeration value="Trade missions"/>
              <xsd:enumeration value="KLP General"/>
              <xsd:enumeration value="Toolbox participatory needs assessment"/>
              <xsd:enumeration value="Website"/>
              <xsd:enumeration value="CC Compendium"/>
              <xsd:enumeration value="Country updates"/>
              <xsd:enumeration value="Building blocks"/>
              <xsd:enumeration value="Huisstijl"/>
              <xsd:enumeration value="Teamweek"/>
            </xsd:restriction>
          </xsd:simpleType>
        </xsd:un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x0078_ia6" ma:index="21" nillable="true" ma:displayName="Text" ma:format="Dropdown" ma:internalName="_x0078_ia6">
      <xsd:complexType>
        <xsd:complexContent>
          <xsd:extension base="dms:MultiChoiceFillIn">
            <xsd:sequence>
              <xsd:element name="Value" maxOccurs="unbounded" minOccurs="0" nillable="true">
                <xsd:simpleType>
                  <xsd:union memberTypes="dms:Text">
                    <xsd:simpleType>
                      <xsd:restriction base="dms:Choice">
                        <xsd:enumeration value="NCEA introduction"/>
                        <xsd:enumeration value="Screening"/>
                        <xsd:enumeration value="Review"/>
                        <xsd:enumeration value="ESIA"/>
                        <xsd:enumeration value="SEA"/>
                        <xsd:enumeration value="Cases(s)"/>
                        <xsd:enumeration value="Extractives"/>
                        <xsd:enumeration value="Hydropower"/>
                        <xsd:enumeration value="Transboundary"/>
                        <xsd:enumeration value="Room for river"/>
                        <xsd:enumeration value="SEA world map"/>
                        <xsd:enumeration value="NCEA's ToC"/>
                        <xsd:enumeration value="NCEA activities"/>
                        <xsd:enumeration value="ESY mapping"/>
                        <xsd:enumeration value="Infrastructure"/>
                        <xsd:enumeration value="Spatial Planning"/>
                        <xsd:enumeration value="Legislation"/>
                        <xsd:enumeration value="System Approach"/>
                        <xsd:enumeration value="Stakeholder engagement"/>
                        <xsd:enumeration value="Energy transition"/>
                        <xsd:enumeration value="Watermanagement"/>
                        <xsd:enumeration value="Added value"/>
                        <xsd:enumeration value="Process"/>
                        <xsd:enumeration value="Climate Change"/>
                      </xsd:restriction>
                    </xsd:simpleType>
                  </xsd:union>
                </xsd:simpleType>
              </xsd:element>
            </xsd:sequence>
          </xsd:extension>
        </xsd:complexContent>
      </xsd:complexType>
    </xsd:element>
    <xsd:element name="Typedoc" ma:index="22" nillable="true" ma:displayName="Type doc" ma:format="Dropdown" ma:internalName="Typedoc">
      <xsd:complexType>
        <xsd:complexContent>
          <xsd:extension base="dms:MultiChoiceFillIn">
            <xsd:sequence>
              <xsd:element name="Value" maxOccurs="unbounded" minOccurs="0" nillable="true">
                <xsd:simpleType>
                  <xsd:union memberTypes="dms:Text">
                    <xsd:simpleType>
                      <xsd:restriction base="dms:Choice">
                        <xsd:enumeration value="Picture"/>
                        <xsd:enumeration value="Infographic"/>
                        <xsd:enumeration value="Powerpoint"/>
                        <xsd:enumeration value="Prezi"/>
                        <xsd:enumeration value="Pdf"/>
                        <xsd:enumeration value="Graph"/>
                        <xsd:enumeration value="Map"/>
                        <xsd:enumeration value="Test"/>
                        <xsd:enumeration value="Video"/>
                      </xsd:restriction>
                    </xsd:simpleType>
                  </xsd:union>
                </xsd:simpleType>
              </xsd:element>
            </xsd:sequence>
          </xsd:extension>
        </xsd:complexContent>
      </xsd:complexType>
    </xsd:element>
    <xsd:element name="Author0" ma:index="2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4" nillable="true" ma:displayName="Length (seconds)" ma:internalName="MediaLengthInSeconds" ma:readOnly="true">
      <xsd:simpleType>
        <xsd:restriction base="dms:Unknown"/>
      </xsd:simpleType>
    </xsd:element>
    <xsd:element name="Commentaar" ma:index="25" nillable="true" ma:displayName="Commentaar" ma:format="Dropdown" ma:internalName="Commentaar">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f85d4054-6d0c-4709-aaf5-95c0f58b49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fe446c-0c35-4f09-a69d-480fa4ae719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c3eda4-e0c8-4238-8a3d-3a564a656a5b"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ad3ac6f0-8546-4304-bc83-0d0b246eee3a}" ma:internalName="TaxCatchAll" ma:showField="CatchAllData" ma:web="6bfe446c-0c35-4f09-a69d-480fa4ae71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352784-282C-4BF6-B241-CA0DE91A8291}">
  <ds:schemaRefs>
    <ds:schemaRef ds:uri="http://schemas.microsoft.com/office/2006/documentManagement/types"/>
    <ds:schemaRef ds:uri="http://purl.org/dc/terms/"/>
    <ds:schemaRef ds:uri="http://purl.org/dc/dcmitype/"/>
    <ds:schemaRef ds:uri="http://purl.org/dc/elements/1.1/"/>
    <ds:schemaRef ds:uri="6bfe446c-0c35-4f09-a69d-480fa4ae719a"/>
    <ds:schemaRef ds:uri="http://schemas.microsoft.com/office/infopath/2007/PartnerControls"/>
    <ds:schemaRef ds:uri="http://schemas.openxmlformats.org/package/2006/metadata/core-properties"/>
    <ds:schemaRef ds:uri="da09f99c-91ac-4bd6-bbc0-b0050b76f0fa"/>
    <ds:schemaRef ds:uri="http://schemas.microsoft.com/office/2006/metadata/properties"/>
    <ds:schemaRef ds:uri="http://www.w3.org/XML/1998/namespace"/>
    <ds:schemaRef ds:uri="eac3eda4-e0c8-4238-8a3d-3a564a656a5b"/>
  </ds:schemaRefs>
</ds:datastoreItem>
</file>

<file path=customXml/itemProps2.xml><?xml version="1.0" encoding="utf-8"?>
<ds:datastoreItem xmlns:ds="http://schemas.openxmlformats.org/officeDocument/2006/customXml" ds:itemID="{8F30B648-14D9-4AAA-9705-36D899435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09f99c-91ac-4bd6-bbc0-b0050b76f0fa"/>
    <ds:schemaRef ds:uri="6bfe446c-0c35-4f09-a69d-480fa4ae719a"/>
    <ds:schemaRef ds:uri="eac3eda4-e0c8-4238-8a3d-3a564a656a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065C8B-EA91-4BCD-B615-5E8D02ABC9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66</vt:i4>
      </vt:variant>
    </vt:vector>
  </HeadingPairs>
  <TitlesOfParts>
    <vt:vector size="71" baseType="lpstr">
      <vt:lpstr>WELCOME</vt:lpstr>
      <vt:lpstr>Quick scan</vt:lpstr>
      <vt:lpstr>Detailed scan</vt:lpstr>
      <vt:lpstr>Dashboard</vt:lpstr>
      <vt:lpstr>Tables with scores</vt:lpstr>
      <vt:lpstr>detscan1</vt:lpstr>
      <vt:lpstr>detscan16</vt:lpstr>
      <vt:lpstr>detscan17</vt:lpstr>
      <vt:lpstr>detscan18</vt:lpstr>
      <vt:lpstr>detscan19</vt:lpstr>
      <vt:lpstr>detscan20</vt:lpstr>
      <vt:lpstr>detscan21</vt:lpstr>
      <vt:lpstr>detscan22</vt:lpstr>
      <vt:lpstr>detscan23</vt:lpstr>
      <vt:lpstr>detscan24</vt:lpstr>
      <vt:lpstr>Detscan25</vt:lpstr>
      <vt:lpstr>detscan26</vt:lpstr>
      <vt:lpstr>detscan27</vt:lpstr>
      <vt:lpstr>detscan29</vt:lpstr>
      <vt:lpstr>detscan30</vt:lpstr>
      <vt:lpstr>detscan31</vt:lpstr>
      <vt:lpstr>detscan32</vt:lpstr>
      <vt:lpstr>detscan33</vt:lpstr>
      <vt:lpstr>detscan34</vt:lpstr>
      <vt:lpstr>detscan35</vt:lpstr>
      <vt:lpstr>detscan36</vt:lpstr>
      <vt:lpstr>detscan37</vt:lpstr>
      <vt:lpstr>detscan38</vt:lpstr>
      <vt:lpstr>detscandecmakingacc</vt:lpstr>
      <vt:lpstr>detscaneaprofs</vt:lpstr>
      <vt:lpstr>detscaneaprofsprocess</vt:lpstr>
      <vt:lpstr>detscanesmp</vt:lpstr>
      <vt:lpstr>detscanfollowup</vt:lpstr>
      <vt:lpstr>detscanimpass</vt:lpstr>
      <vt:lpstr>detscanprofsprocess</vt:lpstr>
      <vt:lpstr>detscanprofsreviewers</vt:lpstr>
      <vt:lpstr>detscanreview</vt:lpstr>
      <vt:lpstr>detscanscopreq</vt:lpstr>
      <vt:lpstr>detscanscrenreq</vt:lpstr>
      <vt:lpstr>detscansectioni</vt:lpstr>
      <vt:lpstr>detscansectionii</vt:lpstr>
      <vt:lpstr>detscansectioniii</vt:lpstr>
      <vt:lpstr>detscansectioniv</vt:lpstr>
      <vt:lpstr>detscansectionv</vt:lpstr>
      <vt:lpstr>detscanss1.2</vt:lpstr>
      <vt:lpstr>detscanstakeholder</vt:lpstr>
      <vt:lpstr>detscanstartesia</vt:lpstr>
      <vt:lpstr>detscansubscores</vt:lpstr>
      <vt:lpstr>detscanthirdparty</vt:lpstr>
      <vt:lpstr>detscantimelines</vt:lpstr>
      <vt:lpstr>detscantransboundary</vt:lpstr>
      <vt:lpstr>detscanuserfirend</vt:lpstr>
      <vt:lpstr>quickscan12tm15</vt:lpstr>
      <vt:lpstr>quickscan16tm18</vt:lpstr>
      <vt:lpstr>quickscan18tm20</vt:lpstr>
      <vt:lpstr>quickscan19tm22</vt:lpstr>
      <vt:lpstr>quickscan2122</vt:lpstr>
      <vt:lpstr>quickscan23tm25</vt:lpstr>
      <vt:lpstr>quickscan26tm28</vt:lpstr>
      <vt:lpstr>quickscan36tm38</vt:lpstr>
      <vt:lpstr>quickscan4tm7</vt:lpstr>
      <vt:lpstr>quickscan8tm11</vt:lpstr>
      <vt:lpstr>quickscan9tm11</vt:lpstr>
      <vt:lpstr>quickscansectioniii</vt:lpstr>
      <vt:lpstr>quickscansetioniv</vt:lpstr>
      <vt:lpstr>quicscan3132</vt:lpstr>
      <vt:lpstr>quicscan3tm5</vt:lpstr>
      <vt:lpstr>quicscan6tm8</vt:lpstr>
      <vt:lpstr>quicscansectioni</vt:lpstr>
      <vt:lpstr>quicscansectionii</vt:lpstr>
      <vt:lpstr>quicscansectionv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Hardon</dc:creator>
  <cp:keywords/>
  <dc:description/>
  <cp:lastModifiedBy>Anne Hardon</cp:lastModifiedBy>
  <cp:revision/>
  <dcterms:created xsi:type="dcterms:W3CDTF">2018-10-16T08:09:48Z</dcterms:created>
  <dcterms:modified xsi:type="dcterms:W3CDTF">2022-12-06T09:00:02Z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0x01010021F7EBF9236DA44C959E7FD4AD742463</vt:lpwstr>
  </property>
  <property fmtid="{D5CDD505-2E9C-101B-9397-08002B2CF9AE}" pid="3" name="AuthorIds_UIVersion_15360">
    <vt:lpwstr>15</vt:lpwstr>
  </property>
  <property fmtid="{D5CDD505-2E9C-101B-9397-08002B2CF9AE}" pid="4" name="AuthorIds_UIVersion_20992">
    <vt:lpwstr>15</vt:lpwstr>
  </property>
  <property fmtid="{D5CDD505-2E9C-101B-9397-08002B2CF9AE}" pid="5" name="AuthorIds_UIVersion_28160">
    <vt:lpwstr>15,38</vt:lpwstr>
  </property>
  <property fmtid="{D5CDD505-2E9C-101B-9397-08002B2CF9AE}" pid="6" name="AuthorIds_UIVersion_32256">
    <vt:lpwstr>38</vt:lpwstr>
  </property>
  <property fmtid="{D5CDD505-2E9C-101B-9397-08002B2CF9AE}" pid="7" name="AuthorIds_UIVersion_32768">
    <vt:lpwstr>15</vt:lpwstr>
  </property>
  <property fmtid="{D5CDD505-2E9C-101B-9397-08002B2CF9AE}" pid="8" name="AuthorIds_UIVersion_36352">
    <vt:lpwstr>15</vt:lpwstr>
  </property>
  <property fmtid="{D5CDD505-2E9C-101B-9397-08002B2CF9AE}" pid="9" name="MediaServiceImageTags">
    <vt:lpwstr/>
  </property>
</Properties>
</file>